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scmg-my.sharepoint.com/personal/josemalvino_sescmg_com_br/Documents/Área de Trabalho/"/>
    </mc:Choice>
  </mc:AlternateContent>
  <xr:revisionPtr revIDLastSave="227" documentId="13_ncr:1_{9F22B284-D897-4311-B266-FC4419F68B60}" xr6:coauthVersionLast="47" xr6:coauthVersionMax="47" xr10:uidLastSave="{ED9FAAF2-1AE7-47A5-9371-17B80664648F}"/>
  <workbookProtection workbookAlgorithmName="SHA-512" workbookHashValue="NzeyFpTGW3Bil4ipM+9I3qB7bahissJ5+dbYykH7gsko5y2ie+dK7gw7pN2RjqsWlEsTzXc498zQQq2PHKCOaQ==" workbookSaltValue="yWT4vj46j0hAsmLNFPuh9w==" workbookSpinCount="100000" lockStructure="1"/>
  <bookViews>
    <workbookView xWindow="-120" yWindow="-120" windowWidth="29040" windowHeight="15720" xr2:uid="{00000000-000D-0000-FFFF-FFFF00000000}"/>
  </bookViews>
  <sheets>
    <sheet name="MODELO PROPOSTA" sheetId="1" r:id="rId1"/>
  </sheets>
  <definedNames>
    <definedName name="_xlnm.Print_Area" localSheetId="0">'MODELO PROPOSTA'!$I$1:$P$317</definedName>
    <definedName name="_xlnm.Print_Titles" localSheetId="0">'MODELO PROPOSTA'!$1:$4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0" i="1" l="1"/>
  <c r="U310" i="1"/>
  <c r="T310" i="1"/>
  <c r="S310" i="1"/>
  <c r="R310" i="1"/>
  <c r="Q310" i="1"/>
  <c r="V302" i="1"/>
  <c r="U302" i="1"/>
  <c r="T302" i="1"/>
  <c r="S302" i="1"/>
  <c r="R302" i="1"/>
  <c r="Q302" i="1"/>
  <c r="V284" i="1"/>
  <c r="U284" i="1"/>
  <c r="T284" i="1"/>
  <c r="S284" i="1"/>
  <c r="R284" i="1"/>
  <c r="Q284" i="1"/>
  <c r="V279" i="1"/>
  <c r="U279" i="1"/>
  <c r="T279" i="1"/>
  <c r="S279" i="1"/>
  <c r="R279" i="1"/>
  <c r="Q279" i="1"/>
  <c r="V270" i="1"/>
  <c r="U270" i="1"/>
  <c r="T270" i="1"/>
  <c r="S270" i="1"/>
  <c r="R270" i="1"/>
  <c r="Q270" i="1"/>
  <c r="V249" i="1"/>
  <c r="U249" i="1"/>
  <c r="T249" i="1"/>
  <c r="S249" i="1"/>
  <c r="R249" i="1"/>
  <c r="Q249" i="1"/>
  <c r="V239" i="1"/>
  <c r="U239" i="1"/>
  <c r="T239" i="1"/>
  <c r="S239" i="1"/>
  <c r="R239" i="1"/>
  <c r="Q239" i="1"/>
  <c r="V238" i="1"/>
  <c r="U238" i="1"/>
  <c r="T238" i="1"/>
  <c r="S238" i="1"/>
  <c r="R238" i="1"/>
  <c r="Q238" i="1"/>
  <c r="V222" i="1"/>
  <c r="U222" i="1"/>
  <c r="T222" i="1"/>
  <c r="S222" i="1"/>
  <c r="R222" i="1"/>
  <c r="Q222" i="1"/>
  <c r="V200" i="1"/>
  <c r="U200" i="1"/>
  <c r="T200" i="1"/>
  <c r="S200" i="1"/>
  <c r="R200" i="1"/>
  <c r="Q200" i="1"/>
  <c r="V193" i="1"/>
  <c r="U193" i="1"/>
  <c r="T193" i="1"/>
  <c r="S193" i="1"/>
  <c r="R193" i="1"/>
  <c r="Q193" i="1"/>
  <c r="V192" i="1"/>
  <c r="U192" i="1"/>
  <c r="T192" i="1"/>
  <c r="S192" i="1"/>
  <c r="R192" i="1"/>
  <c r="Q192" i="1"/>
  <c r="V185" i="1"/>
  <c r="U185" i="1"/>
  <c r="T185" i="1"/>
  <c r="S185" i="1"/>
  <c r="R185" i="1"/>
  <c r="Q185" i="1"/>
  <c r="V184" i="1"/>
  <c r="U184" i="1"/>
  <c r="T184" i="1"/>
  <c r="S184" i="1"/>
  <c r="R184" i="1"/>
  <c r="Q184" i="1"/>
  <c r="V177" i="1"/>
  <c r="U177" i="1"/>
  <c r="T177" i="1"/>
  <c r="S177" i="1"/>
  <c r="R177" i="1"/>
  <c r="Q177" i="1"/>
  <c r="V171" i="1"/>
  <c r="U171" i="1"/>
  <c r="T171" i="1"/>
  <c r="S171" i="1"/>
  <c r="R171" i="1"/>
  <c r="Q171" i="1"/>
  <c r="V165" i="1"/>
  <c r="U165" i="1"/>
  <c r="T165" i="1"/>
  <c r="S165" i="1"/>
  <c r="R165" i="1"/>
  <c r="Q165" i="1"/>
  <c r="V164" i="1"/>
  <c r="U164" i="1"/>
  <c r="T164" i="1"/>
  <c r="S164" i="1"/>
  <c r="R164" i="1"/>
  <c r="Q164" i="1"/>
  <c r="V134" i="1"/>
  <c r="U134" i="1"/>
  <c r="T134" i="1"/>
  <c r="S134" i="1"/>
  <c r="R134" i="1"/>
  <c r="Q134" i="1"/>
  <c r="V130" i="1"/>
  <c r="U130" i="1"/>
  <c r="T130" i="1"/>
  <c r="S130" i="1"/>
  <c r="R130" i="1"/>
  <c r="Q130" i="1"/>
  <c r="V128" i="1"/>
  <c r="U128" i="1"/>
  <c r="T128" i="1"/>
  <c r="S128" i="1"/>
  <c r="R128" i="1"/>
  <c r="Q128" i="1"/>
  <c r="V127" i="1"/>
  <c r="U127" i="1"/>
  <c r="T127" i="1"/>
  <c r="S127" i="1"/>
  <c r="R127" i="1"/>
  <c r="Q127" i="1"/>
  <c r="V122" i="1"/>
  <c r="U122" i="1"/>
  <c r="T122" i="1"/>
  <c r="S122" i="1"/>
  <c r="R122" i="1"/>
  <c r="Q122" i="1"/>
  <c r="V120" i="1"/>
  <c r="U120" i="1"/>
  <c r="T120" i="1"/>
  <c r="S120" i="1"/>
  <c r="R120" i="1"/>
  <c r="Q120" i="1"/>
  <c r="V118" i="1"/>
  <c r="U118" i="1"/>
  <c r="T118" i="1"/>
  <c r="S118" i="1"/>
  <c r="R118" i="1"/>
  <c r="Q118" i="1"/>
  <c r="V111" i="1"/>
  <c r="U111" i="1"/>
  <c r="T111" i="1"/>
  <c r="S111" i="1"/>
  <c r="R111" i="1"/>
  <c r="Q111" i="1"/>
  <c r="V108" i="1"/>
  <c r="U108" i="1"/>
  <c r="T108" i="1"/>
  <c r="S108" i="1"/>
  <c r="R108" i="1"/>
  <c r="Q108" i="1"/>
  <c r="V94" i="1"/>
  <c r="U94" i="1"/>
  <c r="T94" i="1"/>
  <c r="S94" i="1"/>
  <c r="R94" i="1"/>
  <c r="Q94" i="1"/>
  <c r="V93" i="1"/>
  <c r="U93" i="1"/>
  <c r="T93" i="1"/>
  <c r="S93" i="1"/>
  <c r="R93" i="1"/>
  <c r="Q93" i="1"/>
  <c r="V88" i="1"/>
  <c r="U88" i="1"/>
  <c r="T88" i="1"/>
  <c r="S88" i="1"/>
  <c r="R88" i="1"/>
  <c r="Q88" i="1"/>
  <c r="V72" i="1"/>
  <c r="U72" i="1"/>
  <c r="T72" i="1"/>
  <c r="S72" i="1"/>
  <c r="R72" i="1"/>
  <c r="Q72" i="1"/>
  <c r="V68" i="1"/>
  <c r="U68" i="1"/>
  <c r="T68" i="1"/>
  <c r="S68" i="1"/>
  <c r="R68" i="1"/>
  <c r="Q68" i="1"/>
  <c r="V64" i="1"/>
  <c r="U64" i="1"/>
  <c r="T64" i="1"/>
  <c r="S64" i="1"/>
  <c r="R64" i="1"/>
  <c r="Q64" i="1"/>
  <c r="V33" i="1"/>
  <c r="U33" i="1"/>
  <c r="T33" i="1"/>
  <c r="S33" i="1"/>
  <c r="R33" i="1"/>
  <c r="Q33" i="1"/>
  <c r="V32" i="1"/>
  <c r="U32" i="1"/>
  <c r="T32" i="1"/>
  <c r="S32" i="1"/>
  <c r="R32" i="1"/>
  <c r="Q32" i="1"/>
  <c r="V28" i="1"/>
  <c r="U28" i="1"/>
  <c r="T28" i="1"/>
  <c r="S28" i="1"/>
  <c r="R28" i="1"/>
  <c r="Q28" i="1"/>
  <c r="V21" i="1"/>
  <c r="U21" i="1"/>
  <c r="T21" i="1"/>
  <c r="S21" i="1"/>
  <c r="R21" i="1"/>
  <c r="Q21" i="1"/>
  <c r="V17" i="1"/>
  <c r="U17" i="1"/>
  <c r="T17" i="1"/>
  <c r="S17" i="1"/>
  <c r="R17" i="1"/>
  <c r="Q17" i="1"/>
  <c r="V14" i="1"/>
  <c r="U14" i="1"/>
  <c r="T14" i="1"/>
  <c r="S14" i="1"/>
  <c r="R14" i="1"/>
  <c r="Q14" i="1"/>
  <c r="V6" i="1"/>
  <c r="U6" i="1"/>
  <c r="T6" i="1"/>
  <c r="S6" i="1"/>
  <c r="R6" i="1"/>
  <c r="Q6" i="1"/>
  <c r="P311" i="1"/>
  <c r="P310" i="1"/>
  <c r="P308" i="1"/>
  <c r="P307" i="1"/>
  <c r="P306" i="1" s="1"/>
  <c r="P305" i="1"/>
  <c r="P304" i="1"/>
  <c r="P303" i="1" s="1"/>
  <c r="P302" i="1"/>
  <c r="P301" i="1"/>
  <c r="P300" i="1"/>
  <c r="P299" i="1" s="1"/>
  <c r="P298" i="1"/>
  <c r="P297" i="1"/>
  <c r="P296" i="1"/>
  <c r="P295" i="1"/>
  <c r="P294" i="1"/>
  <c r="P293" i="1"/>
  <c r="P290" i="1"/>
  <c r="P289" i="1"/>
  <c r="P288" i="1"/>
  <c r="P287" i="1"/>
  <c r="P284" i="1"/>
  <c r="P283" i="1"/>
  <c r="P282" i="1"/>
  <c r="P281" i="1"/>
  <c r="P280" i="1"/>
  <c r="P279" i="1"/>
  <c r="P278" i="1"/>
  <c r="P277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0" i="1"/>
  <c r="P259" i="1" s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0" i="1"/>
  <c r="P239" i="1"/>
  <c r="P238" i="1"/>
  <c r="P237" i="1"/>
  <c r="P235" i="1"/>
  <c r="P234" i="1"/>
  <c r="P233" i="1"/>
  <c r="P232" i="1"/>
  <c r="P231" i="1"/>
  <c r="P230" i="1"/>
  <c r="P229" i="1"/>
  <c r="P228" i="1"/>
  <c r="P227" i="1"/>
  <c r="P226" i="1"/>
  <c r="P225" i="1"/>
  <c r="P223" i="1"/>
  <c r="P222" i="1"/>
  <c r="P221" i="1"/>
  <c r="P220" i="1"/>
  <c r="P219" i="1"/>
  <c r="P218" i="1"/>
  <c r="P217" i="1"/>
  <c r="P216" i="1"/>
  <c r="P214" i="1"/>
  <c r="P213" i="1"/>
  <c r="P212" i="1"/>
  <c r="P211" i="1"/>
  <c r="P210" i="1"/>
  <c r="P209" i="1"/>
  <c r="P207" i="1"/>
  <c r="P206" i="1"/>
  <c r="P205" i="1"/>
  <c r="P204" i="1"/>
  <c r="P203" i="1"/>
  <c r="P202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79" i="1"/>
  <c r="P178" i="1"/>
  <c r="P177" i="1"/>
  <c r="P176" i="1"/>
  <c r="P175" i="1"/>
  <c r="P174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39" i="1"/>
  <c r="P138" i="1"/>
  <c r="P137" i="1"/>
  <c r="P136" i="1"/>
  <c r="P134" i="1"/>
  <c r="P133" i="1"/>
  <c r="P132" i="1"/>
  <c r="P131" i="1"/>
  <c r="P130" i="1"/>
  <c r="P129" i="1"/>
  <c r="P128" i="1"/>
  <c r="P127" i="1"/>
  <c r="P125" i="1"/>
  <c r="P124" i="1"/>
  <c r="P123" i="1"/>
  <c r="P122" i="1"/>
  <c r="P121" i="1"/>
  <c r="P120" i="1"/>
  <c r="P119" i="1"/>
  <c r="P118" i="1"/>
  <c r="P117" i="1"/>
  <c r="P116" i="1"/>
  <c r="P113" i="1"/>
  <c r="P112" i="1"/>
  <c r="P111" i="1"/>
  <c r="P108" i="1"/>
  <c r="P107" i="1"/>
  <c r="P106" i="1" s="1"/>
  <c r="P105" i="1"/>
  <c r="P104" i="1"/>
  <c r="P102" i="1"/>
  <c r="P101" i="1"/>
  <c r="P100" i="1"/>
  <c r="P99" i="1"/>
  <c r="P98" i="1"/>
  <c r="P97" i="1"/>
  <c r="P95" i="1"/>
  <c r="P94" i="1"/>
  <c r="P93" i="1"/>
  <c r="P92" i="1"/>
  <c r="P91" i="1"/>
  <c r="P90" i="1" s="1"/>
  <c r="P88" i="1"/>
  <c r="P87" i="1"/>
  <c r="P86" i="1"/>
  <c r="P85" i="1"/>
  <c r="P84" i="1"/>
  <c r="P83" i="1"/>
  <c r="P81" i="1"/>
  <c r="P80" i="1" s="1"/>
  <c r="P79" i="1"/>
  <c r="P78" i="1" s="1"/>
  <c r="P77" i="1"/>
  <c r="P75" i="1" s="1"/>
  <c r="P76" i="1"/>
  <c r="P74" i="1"/>
  <c r="P73" i="1"/>
  <c r="P72" i="1"/>
  <c r="P69" i="1"/>
  <c r="P68" i="1"/>
  <c r="P67" i="1" s="1"/>
  <c r="P66" i="1" s="1"/>
  <c r="P65" i="1"/>
  <c r="P64" i="1"/>
  <c r="P63" i="1"/>
  <c r="P62" i="1"/>
  <c r="P61" i="1"/>
  <c r="P60" i="1" s="1"/>
  <c r="P59" i="1"/>
  <c r="P58" i="1"/>
  <c r="P57" i="1"/>
  <c r="P56" i="1"/>
  <c r="P55" i="1"/>
  <c r="P52" i="1"/>
  <c r="P51" i="1"/>
  <c r="P50" i="1"/>
  <c r="P48" i="1"/>
  <c r="P47" i="1"/>
  <c r="P46" i="1"/>
  <c r="P45" i="1"/>
  <c r="P42" i="1" s="1"/>
  <c r="P41" i="1" s="1"/>
  <c r="P44" i="1"/>
  <c r="P43" i="1"/>
  <c r="P40" i="1"/>
  <c r="P39" i="1"/>
  <c r="P37" i="1"/>
  <c r="P36" i="1"/>
  <c r="P35" i="1"/>
  <c r="P34" i="1"/>
  <c r="P33" i="1"/>
  <c r="P32" i="1"/>
  <c r="P31" i="1"/>
  <c r="P30" i="1"/>
  <c r="P29" i="1"/>
  <c r="P28" i="1"/>
  <c r="P25" i="1" s="1"/>
  <c r="P27" i="1"/>
  <c r="P26" i="1"/>
  <c r="P23" i="1"/>
  <c r="P22" i="1"/>
  <c r="P21" i="1"/>
  <c r="P20" i="1"/>
  <c r="P19" i="1"/>
  <c r="P18" i="1"/>
  <c r="P17" i="1"/>
  <c r="P15" i="1"/>
  <c r="P14" i="1"/>
  <c r="P12" i="1"/>
  <c r="P11" i="1"/>
  <c r="P10" i="1" s="1"/>
  <c r="P8" i="1"/>
  <c r="P7" i="1" s="1"/>
  <c r="P6" i="1"/>
  <c r="P5" i="1" s="1"/>
  <c r="P236" i="1" l="1"/>
  <c r="P71" i="1"/>
  <c r="P224" i="1"/>
  <c r="P208" i="1"/>
  <c r="P82" i="1"/>
  <c r="P103" i="1"/>
  <c r="P309" i="1"/>
  <c r="P286" i="1"/>
  <c r="P285" i="1" s="1"/>
  <c r="P38" i="1"/>
  <c r="P24" i="1" s="1"/>
  <c r="P115" i="1"/>
  <c r="P173" i="1"/>
  <c r="P261" i="1"/>
  <c r="P242" i="1"/>
  <c r="P241" i="1" s="1"/>
  <c r="P126" i="1"/>
  <c r="P180" i="1"/>
  <c r="P215" i="1"/>
  <c r="P13" i="1"/>
  <c r="P49" i="1"/>
  <c r="P110" i="1"/>
  <c r="P109" i="1" s="1"/>
  <c r="P292" i="1"/>
  <c r="P291" i="1" s="1"/>
  <c r="P16" i="1"/>
  <c r="P201" i="1"/>
  <c r="P54" i="1"/>
  <c r="P53" i="1" s="1"/>
  <c r="P140" i="1"/>
  <c r="P96" i="1"/>
  <c r="P89" i="1" s="1"/>
  <c r="P135" i="1"/>
  <c r="P276" i="1"/>
  <c r="P70" i="1"/>
  <c r="P172" i="1" l="1"/>
  <c r="P114" i="1"/>
  <c r="P258" i="1"/>
  <c r="P9" i="1"/>
  <c r="O315" i="1" s="1"/>
  <c r="V308" i="1" l="1"/>
  <c r="V307" i="1"/>
  <c r="V305" i="1"/>
  <c r="V298" i="1"/>
  <c r="V290" i="1"/>
  <c r="V289" i="1"/>
  <c r="V288" i="1"/>
  <c r="V287" i="1"/>
  <c r="V275" i="1"/>
  <c r="V274" i="1"/>
  <c r="V272" i="1"/>
  <c r="U269" i="1"/>
  <c r="U264" i="1"/>
  <c r="V257" i="1"/>
  <c r="V255" i="1"/>
  <c r="V253" i="1"/>
  <c r="V252" i="1"/>
  <c r="U244" i="1"/>
  <c r="U243" i="1"/>
  <c r="V237" i="1"/>
  <c r="V235" i="1"/>
  <c r="V234" i="1"/>
  <c r="V233" i="1"/>
  <c r="V221" i="1"/>
  <c r="V220" i="1"/>
  <c r="U219" i="1"/>
  <c r="V218" i="1"/>
  <c r="U217" i="1"/>
  <c r="U204" i="1"/>
  <c r="V202" i="1"/>
  <c r="U199" i="1"/>
  <c r="V198" i="1"/>
  <c r="U197" i="1"/>
  <c r="U195" i="1"/>
  <c r="V182" i="1"/>
  <c r="V181" i="1"/>
  <c r="V179" i="1"/>
  <c r="V176" i="1"/>
  <c r="V162" i="1"/>
  <c r="V159" i="1"/>
  <c r="U158" i="1"/>
  <c r="V157" i="1"/>
  <c r="U156" i="1"/>
  <c r="U155" i="1"/>
  <c r="U144" i="1"/>
  <c r="V143" i="1"/>
  <c r="V142" i="1"/>
  <c r="V141" i="1"/>
  <c r="V139" i="1"/>
  <c r="V117" i="1"/>
  <c r="V100" i="1"/>
  <c r="U99" i="1"/>
  <c r="V97" i="1"/>
  <c r="V85" i="1"/>
  <c r="V84" i="1"/>
  <c r="V79" i="1"/>
  <c r="V77" i="1"/>
  <c r="V76" i="1"/>
  <c r="V74" i="1"/>
  <c r="V57" i="1"/>
  <c r="V55" i="1"/>
  <c r="V52" i="1"/>
  <c r="U44" i="1"/>
  <c r="V40" i="1"/>
  <c r="V39" i="1"/>
  <c r="V37" i="1"/>
  <c r="V36" i="1"/>
  <c r="V12" i="1"/>
  <c r="V8" i="1"/>
  <c r="U311" i="1"/>
  <c r="T311" i="1"/>
  <c r="S311" i="1"/>
  <c r="R311" i="1"/>
  <c r="Q311" i="1"/>
  <c r="T308" i="1"/>
  <c r="S308" i="1"/>
  <c r="R308" i="1"/>
  <c r="Q308" i="1"/>
  <c r="T307" i="1"/>
  <c r="S307" i="1"/>
  <c r="R307" i="1"/>
  <c r="Q307" i="1"/>
  <c r="T305" i="1"/>
  <c r="S305" i="1"/>
  <c r="R305" i="1"/>
  <c r="Q305" i="1"/>
  <c r="V304" i="1"/>
  <c r="U304" i="1"/>
  <c r="T304" i="1"/>
  <c r="S304" i="1"/>
  <c r="R304" i="1"/>
  <c r="Q304" i="1"/>
  <c r="V301" i="1"/>
  <c r="U301" i="1"/>
  <c r="T301" i="1"/>
  <c r="S301" i="1"/>
  <c r="R301" i="1"/>
  <c r="Q301" i="1"/>
  <c r="V300" i="1"/>
  <c r="U300" i="1"/>
  <c r="T300" i="1"/>
  <c r="S300" i="1"/>
  <c r="R300" i="1"/>
  <c r="Q300" i="1"/>
  <c r="T298" i="1"/>
  <c r="S298" i="1"/>
  <c r="R298" i="1"/>
  <c r="Q298" i="1"/>
  <c r="V297" i="1"/>
  <c r="U297" i="1"/>
  <c r="T297" i="1"/>
  <c r="S297" i="1"/>
  <c r="R297" i="1"/>
  <c r="Q297" i="1"/>
  <c r="V296" i="1"/>
  <c r="U296" i="1"/>
  <c r="T296" i="1"/>
  <c r="S296" i="1"/>
  <c r="R296" i="1"/>
  <c r="Q296" i="1"/>
  <c r="V295" i="1"/>
  <c r="U295" i="1"/>
  <c r="T295" i="1"/>
  <c r="S295" i="1"/>
  <c r="R295" i="1"/>
  <c r="Q295" i="1"/>
  <c r="V294" i="1"/>
  <c r="U294" i="1"/>
  <c r="T294" i="1"/>
  <c r="S294" i="1"/>
  <c r="R294" i="1"/>
  <c r="Q294" i="1"/>
  <c r="T293" i="1"/>
  <c r="S293" i="1"/>
  <c r="R293" i="1"/>
  <c r="Q293" i="1"/>
  <c r="T290" i="1"/>
  <c r="S290" i="1"/>
  <c r="R290" i="1"/>
  <c r="Q290" i="1"/>
  <c r="T289" i="1"/>
  <c r="S289" i="1"/>
  <c r="R289" i="1"/>
  <c r="Q289" i="1"/>
  <c r="T288" i="1"/>
  <c r="S288" i="1"/>
  <c r="R288" i="1"/>
  <c r="Q288" i="1"/>
  <c r="T287" i="1"/>
  <c r="S287" i="1"/>
  <c r="R287" i="1"/>
  <c r="Q287" i="1"/>
  <c r="V282" i="1"/>
  <c r="U282" i="1"/>
  <c r="T282" i="1"/>
  <c r="S282" i="1"/>
  <c r="R282" i="1"/>
  <c r="Q282" i="1"/>
  <c r="V281" i="1"/>
  <c r="U281" i="1"/>
  <c r="T281" i="1"/>
  <c r="S281" i="1"/>
  <c r="R281" i="1"/>
  <c r="Q281" i="1"/>
  <c r="V280" i="1"/>
  <c r="U280" i="1"/>
  <c r="T280" i="1"/>
  <c r="S280" i="1"/>
  <c r="R280" i="1"/>
  <c r="Q280" i="1"/>
  <c r="V278" i="1"/>
  <c r="U278" i="1"/>
  <c r="T278" i="1"/>
  <c r="S278" i="1"/>
  <c r="R278" i="1"/>
  <c r="Q278" i="1"/>
  <c r="V277" i="1"/>
  <c r="U277" i="1"/>
  <c r="T277" i="1"/>
  <c r="S277" i="1"/>
  <c r="R277" i="1"/>
  <c r="Q277" i="1"/>
  <c r="T275" i="1"/>
  <c r="S275" i="1"/>
  <c r="R275" i="1"/>
  <c r="Q275" i="1"/>
  <c r="T274" i="1"/>
  <c r="S274" i="1"/>
  <c r="R274" i="1"/>
  <c r="Q274" i="1"/>
  <c r="V273" i="1"/>
  <c r="U273" i="1"/>
  <c r="T273" i="1"/>
  <c r="S273" i="1"/>
  <c r="R273" i="1"/>
  <c r="Q273" i="1"/>
  <c r="T272" i="1"/>
  <c r="S272" i="1"/>
  <c r="R272" i="1"/>
  <c r="Q272" i="1"/>
  <c r="T271" i="1"/>
  <c r="S271" i="1"/>
  <c r="R271" i="1"/>
  <c r="Q271" i="1"/>
  <c r="T269" i="1"/>
  <c r="S269" i="1"/>
  <c r="R269" i="1"/>
  <c r="Q269" i="1"/>
  <c r="V268" i="1"/>
  <c r="U268" i="1"/>
  <c r="T268" i="1"/>
  <c r="S268" i="1"/>
  <c r="R268" i="1"/>
  <c r="Q268" i="1"/>
  <c r="V267" i="1"/>
  <c r="U267" i="1"/>
  <c r="T267" i="1"/>
  <c r="S267" i="1"/>
  <c r="R267" i="1"/>
  <c r="Q267" i="1"/>
  <c r="V266" i="1"/>
  <c r="U266" i="1"/>
  <c r="T266" i="1"/>
  <c r="S266" i="1"/>
  <c r="R266" i="1"/>
  <c r="Q266" i="1"/>
  <c r="V265" i="1"/>
  <c r="U265" i="1"/>
  <c r="T265" i="1"/>
  <c r="S265" i="1"/>
  <c r="R265" i="1"/>
  <c r="Q265" i="1"/>
  <c r="V264" i="1"/>
  <c r="T264" i="1"/>
  <c r="S264" i="1"/>
  <c r="R264" i="1"/>
  <c r="Q264" i="1"/>
  <c r="V263" i="1"/>
  <c r="U263" i="1"/>
  <c r="T263" i="1"/>
  <c r="S263" i="1"/>
  <c r="R263" i="1"/>
  <c r="Q263" i="1"/>
  <c r="V262" i="1"/>
  <c r="U262" i="1"/>
  <c r="T262" i="1"/>
  <c r="S262" i="1"/>
  <c r="R262" i="1"/>
  <c r="Q262" i="1"/>
  <c r="V260" i="1"/>
  <c r="U260" i="1"/>
  <c r="T260" i="1"/>
  <c r="S260" i="1"/>
  <c r="R260" i="1"/>
  <c r="Q260" i="1"/>
  <c r="U257" i="1"/>
  <c r="T257" i="1"/>
  <c r="S257" i="1"/>
  <c r="R257" i="1"/>
  <c r="Q257" i="1"/>
  <c r="T255" i="1"/>
  <c r="S255" i="1"/>
  <c r="R255" i="1"/>
  <c r="Q255" i="1"/>
  <c r="T253" i="1"/>
  <c r="S253" i="1"/>
  <c r="R253" i="1"/>
  <c r="Q253" i="1"/>
  <c r="T252" i="1"/>
  <c r="S252" i="1"/>
  <c r="R252" i="1"/>
  <c r="Q252" i="1"/>
  <c r="V251" i="1"/>
  <c r="U251" i="1"/>
  <c r="T251" i="1"/>
  <c r="S251" i="1"/>
  <c r="R251" i="1"/>
  <c r="Q251" i="1"/>
  <c r="V250" i="1"/>
  <c r="U250" i="1"/>
  <c r="T250" i="1"/>
  <c r="S250" i="1"/>
  <c r="R250" i="1"/>
  <c r="Q250" i="1"/>
  <c r="V248" i="1"/>
  <c r="U248" i="1"/>
  <c r="T248" i="1"/>
  <c r="S248" i="1"/>
  <c r="R248" i="1"/>
  <c r="Q248" i="1"/>
  <c r="V247" i="1"/>
  <c r="U247" i="1"/>
  <c r="T247" i="1"/>
  <c r="S247" i="1"/>
  <c r="R247" i="1"/>
  <c r="Q247" i="1"/>
  <c r="V246" i="1"/>
  <c r="U246" i="1"/>
  <c r="T246" i="1"/>
  <c r="S246" i="1"/>
  <c r="R246" i="1"/>
  <c r="Q246" i="1"/>
  <c r="V245" i="1"/>
  <c r="U245" i="1"/>
  <c r="T245" i="1"/>
  <c r="S245" i="1"/>
  <c r="R245" i="1"/>
  <c r="Q245" i="1"/>
  <c r="V244" i="1"/>
  <c r="T244" i="1"/>
  <c r="S244" i="1"/>
  <c r="R244" i="1"/>
  <c r="Q244" i="1"/>
  <c r="V243" i="1"/>
  <c r="T243" i="1"/>
  <c r="S243" i="1"/>
  <c r="R243" i="1"/>
  <c r="Q243" i="1"/>
  <c r="T240" i="1"/>
  <c r="S240" i="1"/>
  <c r="R240" i="1"/>
  <c r="Q240" i="1"/>
  <c r="U237" i="1"/>
  <c r="T237" i="1"/>
  <c r="S237" i="1"/>
  <c r="R237" i="1"/>
  <c r="Q237" i="1"/>
  <c r="T235" i="1"/>
  <c r="S235" i="1"/>
  <c r="R235" i="1"/>
  <c r="Q235" i="1"/>
  <c r="T234" i="1"/>
  <c r="S234" i="1"/>
  <c r="R234" i="1"/>
  <c r="Q234" i="1"/>
  <c r="T233" i="1"/>
  <c r="S233" i="1"/>
  <c r="R233" i="1"/>
  <c r="Q233" i="1"/>
  <c r="V232" i="1"/>
  <c r="U232" i="1"/>
  <c r="T232" i="1"/>
  <c r="S232" i="1"/>
  <c r="R232" i="1"/>
  <c r="Q232" i="1"/>
  <c r="V231" i="1"/>
  <c r="U231" i="1"/>
  <c r="T231" i="1"/>
  <c r="S231" i="1"/>
  <c r="R231" i="1"/>
  <c r="Q231" i="1"/>
  <c r="V230" i="1"/>
  <c r="U230" i="1"/>
  <c r="T230" i="1"/>
  <c r="S230" i="1"/>
  <c r="R230" i="1"/>
  <c r="Q230" i="1"/>
  <c r="V229" i="1"/>
  <c r="U229" i="1"/>
  <c r="T229" i="1"/>
  <c r="S229" i="1"/>
  <c r="R229" i="1"/>
  <c r="Q229" i="1"/>
  <c r="V228" i="1"/>
  <c r="U228" i="1"/>
  <c r="T228" i="1"/>
  <c r="S228" i="1"/>
  <c r="R228" i="1"/>
  <c r="Q228" i="1"/>
  <c r="V227" i="1"/>
  <c r="U227" i="1"/>
  <c r="T227" i="1"/>
  <c r="S227" i="1"/>
  <c r="R227" i="1"/>
  <c r="Q227" i="1"/>
  <c r="V226" i="1"/>
  <c r="U226" i="1"/>
  <c r="T226" i="1"/>
  <c r="S226" i="1"/>
  <c r="R226" i="1"/>
  <c r="Q226" i="1"/>
  <c r="V225" i="1"/>
  <c r="U225" i="1"/>
  <c r="T225" i="1"/>
  <c r="S225" i="1"/>
  <c r="R225" i="1"/>
  <c r="Q225" i="1"/>
  <c r="V223" i="1"/>
  <c r="U223" i="1"/>
  <c r="T223" i="1"/>
  <c r="S223" i="1"/>
  <c r="R223" i="1"/>
  <c r="Q223" i="1"/>
  <c r="T221" i="1"/>
  <c r="S221" i="1"/>
  <c r="R221" i="1"/>
  <c r="Q221" i="1"/>
  <c r="T220" i="1"/>
  <c r="S220" i="1"/>
  <c r="R220" i="1"/>
  <c r="Q220" i="1"/>
  <c r="T219" i="1"/>
  <c r="S219" i="1"/>
  <c r="R219" i="1"/>
  <c r="Q219" i="1"/>
  <c r="T218" i="1"/>
  <c r="S218" i="1"/>
  <c r="R218" i="1"/>
  <c r="Q218" i="1"/>
  <c r="T217" i="1"/>
  <c r="S217" i="1"/>
  <c r="R217" i="1"/>
  <c r="Q217" i="1"/>
  <c r="T216" i="1"/>
  <c r="S216" i="1"/>
  <c r="R216" i="1"/>
  <c r="Q216" i="1"/>
  <c r="V214" i="1"/>
  <c r="U214" i="1"/>
  <c r="T214" i="1"/>
  <c r="S214" i="1"/>
  <c r="R214" i="1"/>
  <c r="Q214" i="1"/>
  <c r="V213" i="1"/>
  <c r="U213" i="1"/>
  <c r="T213" i="1"/>
  <c r="S213" i="1"/>
  <c r="R213" i="1"/>
  <c r="Q213" i="1"/>
  <c r="V212" i="1"/>
  <c r="U212" i="1"/>
  <c r="T212" i="1"/>
  <c r="S212" i="1"/>
  <c r="R212" i="1"/>
  <c r="Q212" i="1"/>
  <c r="V211" i="1"/>
  <c r="U211" i="1"/>
  <c r="T211" i="1"/>
  <c r="S211" i="1"/>
  <c r="R211" i="1"/>
  <c r="Q211" i="1"/>
  <c r="V210" i="1"/>
  <c r="U210" i="1"/>
  <c r="T210" i="1"/>
  <c r="S210" i="1"/>
  <c r="R210" i="1"/>
  <c r="Q210" i="1"/>
  <c r="V209" i="1"/>
  <c r="U209" i="1"/>
  <c r="T209" i="1"/>
  <c r="S209" i="1"/>
  <c r="R209" i="1"/>
  <c r="Q209" i="1"/>
  <c r="V207" i="1"/>
  <c r="U207" i="1"/>
  <c r="T207" i="1"/>
  <c r="S207" i="1"/>
  <c r="R207" i="1"/>
  <c r="Q207" i="1"/>
  <c r="V206" i="1"/>
  <c r="U206" i="1"/>
  <c r="T206" i="1"/>
  <c r="S206" i="1"/>
  <c r="R206" i="1"/>
  <c r="Q206" i="1"/>
  <c r="V205" i="1"/>
  <c r="U205" i="1"/>
  <c r="T205" i="1"/>
  <c r="S205" i="1"/>
  <c r="R205" i="1"/>
  <c r="Q205" i="1"/>
  <c r="V204" i="1"/>
  <c r="T204" i="1"/>
  <c r="S204" i="1"/>
  <c r="R204" i="1"/>
  <c r="Q204" i="1"/>
  <c r="V203" i="1"/>
  <c r="U203" i="1"/>
  <c r="T203" i="1"/>
  <c r="S203" i="1"/>
  <c r="R203" i="1"/>
  <c r="Q203" i="1"/>
  <c r="T202" i="1"/>
  <c r="S202" i="1"/>
  <c r="R202" i="1"/>
  <c r="Q202" i="1"/>
  <c r="T199" i="1"/>
  <c r="S199" i="1"/>
  <c r="R199" i="1"/>
  <c r="Q199" i="1"/>
  <c r="T198" i="1"/>
  <c r="S198" i="1"/>
  <c r="R198" i="1"/>
  <c r="Q198" i="1"/>
  <c r="V197" i="1"/>
  <c r="T197" i="1"/>
  <c r="S197" i="1"/>
  <c r="R197" i="1"/>
  <c r="Q197" i="1"/>
  <c r="V196" i="1"/>
  <c r="U196" i="1"/>
  <c r="T196" i="1"/>
  <c r="S196" i="1"/>
  <c r="R196" i="1"/>
  <c r="Q196" i="1"/>
  <c r="V195" i="1"/>
  <c r="T195" i="1"/>
  <c r="S195" i="1"/>
  <c r="R195" i="1"/>
  <c r="Q195" i="1"/>
  <c r="V194" i="1"/>
  <c r="U194" i="1"/>
  <c r="T194" i="1"/>
  <c r="S194" i="1"/>
  <c r="R194" i="1"/>
  <c r="Q194" i="1"/>
  <c r="V191" i="1"/>
  <c r="U191" i="1"/>
  <c r="T191" i="1"/>
  <c r="S191" i="1"/>
  <c r="R191" i="1"/>
  <c r="Q191" i="1"/>
  <c r="V190" i="1"/>
  <c r="U190" i="1"/>
  <c r="T190" i="1"/>
  <c r="S190" i="1"/>
  <c r="R190" i="1"/>
  <c r="Q190" i="1"/>
  <c r="V189" i="1"/>
  <c r="U189" i="1"/>
  <c r="T189" i="1"/>
  <c r="S189" i="1"/>
  <c r="R189" i="1"/>
  <c r="Q189" i="1"/>
  <c r="V187" i="1"/>
  <c r="U187" i="1"/>
  <c r="T187" i="1"/>
  <c r="S187" i="1"/>
  <c r="R187" i="1"/>
  <c r="Q187" i="1"/>
  <c r="V186" i="1"/>
  <c r="U186" i="1"/>
  <c r="T186" i="1"/>
  <c r="S186" i="1"/>
  <c r="R186" i="1"/>
  <c r="Q186" i="1"/>
  <c r="V183" i="1"/>
  <c r="U183" i="1"/>
  <c r="T183" i="1"/>
  <c r="S183" i="1"/>
  <c r="R183" i="1"/>
  <c r="Q183" i="1"/>
  <c r="T182" i="1"/>
  <c r="S182" i="1"/>
  <c r="R182" i="1"/>
  <c r="Q182" i="1"/>
  <c r="T181" i="1"/>
  <c r="S181" i="1"/>
  <c r="R181" i="1"/>
  <c r="Q181" i="1"/>
  <c r="T179" i="1"/>
  <c r="S179" i="1"/>
  <c r="R179" i="1"/>
  <c r="Q179" i="1"/>
  <c r="T178" i="1"/>
  <c r="S178" i="1"/>
  <c r="R178" i="1"/>
  <c r="Q178" i="1"/>
  <c r="T176" i="1"/>
  <c r="S176" i="1"/>
  <c r="R176" i="1"/>
  <c r="Q176" i="1"/>
  <c r="V175" i="1"/>
  <c r="U175" i="1"/>
  <c r="T175" i="1"/>
  <c r="S175" i="1"/>
  <c r="R175" i="1"/>
  <c r="Q175" i="1"/>
  <c r="V174" i="1"/>
  <c r="U174" i="1"/>
  <c r="T174" i="1"/>
  <c r="S174" i="1"/>
  <c r="R174" i="1"/>
  <c r="Q174" i="1"/>
  <c r="V170" i="1"/>
  <c r="U170" i="1"/>
  <c r="T170" i="1"/>
  <c r="S170" i="1"/>
  <c r="R170" i="1"/>
  <c r="Q170" i="1"/>
  <c r="V169" i="1"/>
  <c r="U169" i="1"/>
  <c r="T169" i="1"/>
  <c r="S169" i="1"/>
  <c r="R169" i="1"/>
  <c r="Q169" i="1"/>
  <c r="V168" i="1"/>
  <c r="U168" i="1"/>
  <c r="T168" i="1"/>
  <c r="S168" i="1"/>
  <c r="R168" i="1"/>
  <c r="Q168" i="1"/>
  <c r="V167" i="1"/>
  <c r="U167" i="1"/>
  <c r="T167" i="1"/>
  <c r="S167" i="1"/>
  <c r="R167" i="1"/>
  <c r="Q167" i="1"/>
  <c r="V166" i="1"/>
  <c r="U166" i="1"/>
  <c r="T166" i="1"/>
  <c r="S166" i="1"/>
  <c r="R166" i="1"/>
  <c r="Q166" i="1"/>
  <c r="V163" i="1"/>
  <c r="U163" i="1"/>
  <c r="T163" i="1"/>
  <c r="S163" i="1"/>
  <c r="R163" i="1"/>
  <c r="Q163" i="1"/>
  <c r="T162" i="1"/>
  <c r="S162" i="1"/>
  <c r="R162" i="1"/>
  <c r="Q162" i="1"/>
  <c r="T161" i="1"/>
  <c r="S161" i="1"/>
  <c r="R161" i="1"/>
  <c r="Q161" i="1"/>
  <c r="T159" i="1"/>
  <c r="S159" i="1"/>
  <c r="R159" i="1"/>
  <c r="Q159" i="1"/>
  <c r="T158" i="1"/>
  <c r="S158" i="1"/>
  <c r="R158" i="1"/>
  <c r="Q158" i="1"/>
  <c r="T157" i="1"/>
  <c r="S157" i="1"/>
  <c r="R157" i="1"/>
  <c r="Q157" i="1"/>
  <c r="T156" i="1"/>
  <c r="S156" i="1"/>
  <c r="R156" i="1"/>
  <c r="Q156" i="1"/>
  <c r="V155" i="1"/>
  <c r="T155" i="1"/>
  <c r="S155" i="1"/>
  <c r="R155" i="1"/>
  <c r="Q155" i="1"/>
  <c r="V154" i="1"/>
  <c r="U154" i="1"/>
  <c r="T154" i="1"/>
  <c r="S154" i="1"/>
  <c r="R154" i="1"/>
  <c r="Q154" i="1"/>
  <c r="V153" i="1"/>
  <c r="U153" i="1"/>
  <c r="T153" i="1"/>
  <c r="S153" i="1"/>
  <c r="R153" i="1"/>
  <c r="Q153" i="1"/>
  <c r="V152" i="1"/>
  <c r="U152" i="1"/>
  <c r="T152" i="1"/>
  <c r="S152" i="1"/>
  <c r="R152" i="1"/>
  <c r="Q152" i="1"/>
  <c r="V151" i="1"/>
  <c r="U151" i="1"/>
  <c r="T151" i="1"/>
  <c r="S151" i="1"/>
  <c r="R151" i="1"/>
  <c r="Q151" i="1"/>
  <c r="V150" i="1"/>
  <c r="U150" i="1"/>
  <c r="T150" i="1"/>
  <c r="S150" i="1"/>
  <c r="R150" i="1"/>
  <c r="Q150" i="1"/>
  <c r="V149" i="1"/>
  <c r="U149" i="1"/>
  <c r="T149" i="1"/>
  <c r="S149" i="1"/>
  <c r="R149" i="1"/>
  <c r="Q149" i="1"/>
  <c r="V147" i="1"/>
  <c r="U147" i="1"/>
  <c r="T147" i="1"/>
  <c r="S147" i="1"/>
  <c r="R147" i="1"/>
  <c r="Q147" i="1"/>
  <c r="V146" i="1"/>
  <c r="U146" i="1"/>
  <c r="T146" i="1"/>
  <c r="S146" i="1"/>
  <c r="R146" i="1"/>
  <c r="Q146" i="1"/>
  <c r="V145" i="1"/>
  <c r="U145" i="1"/>
  <c r="T145" i="1"/>
  <c r="S145" i="1"/>
  <c r="R145" i="1"/>
  <c r="Q145" i="1"/>
  <c r="V144" i="1"/>
  <c r="T144" i="1"/>
  <c r="S144" i="1"/>
  <c r="R144" i="1"/>
  <c r="Q144" i="1"/>
  <c r="T143" i="1"/>
  <c r="S143" i="1"/>
  <c r="R143" i="1"/>
  <c r="Q143" i="1"/>
  <c r="U142" i="1"/>
  <c r="T142" i="1"/>
  <c r="S142" i="1"/>
  <c r="R142" i="1"/>
  <c r="Q142" i="1"/>
  <c r="T141" i="1"/>
  <c r="S141" i="1"/>
  <c r="R141" i="1"/>
  <c r="Q141" i="1"/>
  <c r="T139" i="1"/>
  <c r="S139" i="1"/>
  <c r="R139" i="1"/>
  <c r="Q139" i="1"/>
  <c r="V138" i="1"/>
  <c r="U138" i="1"/>
  <c r="T138" i="1"/>
  <c r="S138" i="1"/>
  <c r="R138" i="1"/>
  <c r="Q138" i="1"/>
  <c r="V137" i="1"/>
  <c r="U137" i="1"/>
  <c r="T137" i="1"/>
  <c r="S137" i="1"/>
  <c r="R137" i="1"/>
  <c r="Q137" i="1"/>
  <c r="V136" i="1"/>
  <c r="U136" i="1"/>
  <c r="T136" i="1"/>
  <c r="S136" i="1"/>
  <c r="R136" i="1"/>
  <c r="Q136" i="1"/>
  <c r="V132" i="1"/>
  <c r="U132" i="1"/>
  <c r="T132" i="1"/>
  <c r="S132" i="1"/>
  <c r="R132" i="1"/>
  <c r="Q132" i="1"/>
  <c r="T131" i="1"/>
  <c r="S131" i="1"/>
  <c r="R131" i="1"/>
  <c r="Q131" i="1"/>
  <c r="V129" i="1"/>
  <c r="U129" i="1"/>
  <c r="T129" i="1"/>
  <c r="S129" i="1"/>
  <c r="R129" i="1"/>
  <c r="Q129" i="1"/>
  <c r="V125" i="1"/>
  <c r="U125" i="1"/>
  <c r="T125" i="1"/>
  <c r="S125" i="1"/>
  <c r="R125" i="1"/>
  <c r="Q125" i="1"/>
  <c r="V124" i="1"/>
  <c r="U124" i="1"/>
  <c r="T124" i="1"/>
  <c r="S124" i="1"/>
  <c r="R124" i="1"/>
  <c r="Q124" i="1"/>
  <c r="T123" i="1"/>
  <c r="S123" i="1"/>
  <c r="R123" i="1"/>
  <c r="Q123" i="1"/>
  <c r="V121" i="1"/>
  <c r="U121" i="1"/>
  <c r="T121" i="1"/>
  <c r="S121" i="1"/>
  <c r="R121" i="1"/>
  <c r="Q121" i="1"/>
  <c r="T119" i="1"/>
  <c r="S119" i="1"/>
  <c r="R119" i="1"/>
  <c r="Q119" i="1"/>
  <c r="T117" i="1"/>
  <c r="S117" i="1"/>
  <c r="R117" i="1"/>
  <c r="Q117" i="1"/>
  <c r="T116" i="1"/>
  <c r="S116" i="1"/>
  <c r="R116" i="1"/>
  <c r="Q116" i="1"/>
  <c r="V113" i="1"/>
  <c r="U113" i="1"/>
  <c r="T113" i="1"/>
  <c r="S113" i="1"/>
  <c r="R113" i="1"/>
  <c r="Q113" i="1"/>
  <c r="V112" i="1"/>
  <c r="U112" i="1"/>
  <c r="T112" i="1"/>
  <c r="S112" i="1"/>
  <c r="R112" i="1"/>
  <c r="Q112" i="1"/>
  <c r="V107" i="1"/>
  <c r="U107" i="1"/>
  <c r="T107" i="1"/>
  <c r="S107" i="1"/>
  <c r="R107" i="1"/>
  <c r="Q107" i="1"/>
  <c r="V105" i="1"/>
  <c r="U105" i="1"/>
  <c r="T105" i="1"/>
  <c r="S105" i="1"/>
  <c r="R105" i="1"/>
  <c r="Q105" i="1"/>
  <c r="V104" i="1"/>
  <c r="U104" i="1"/>
  <c r="T104" i="1"/>
  <c r="S104" i="1"/>
  <c r="R104" i="1"/>
  <c r="Q104" i="1"/>
  <c r="V102" i="1"/>
  <c r="U102" i="1"/>
  <c r="T102" i="1"/>
  <c r="S102" i="1"/>
  <c r="R102" i="1"/>
  <c r="Q102" i="1"/>
  <c r="V101" i="1"/>
  <c r="U101" i="1"/>
  <c r="T101" i="1"/>
  <c r="S101" i="1"/>
  <c r="R101" i="1"/>
  <c r="Q101" i="1"/>
  <c r="T100" i="1"/>
  <c r="S100" i="1"/>
  <c r="R100" i="1"/>
  <c r="Q100" i="1"/>
  <c r="T99" i="1"/>
  <c r="S99" i="1"/>
  <c r="R99" i="1"/>
  <c r="Q99" i="1"/>
  <c r="V98" i="1"/>
  <c r="U98" i="1"/>
  <c r="T98" i="1"/>
  <c r="S98" i="1"/>
  <c r="R98" i="1"/>
  <c r="Q98" i="1"/>
  <c r="T97" i="1"/>
  <c r="S97" i="1"/>
  <c r="R97" i="1"/>
  <c r="Q97" i="1"/>
  <c r="T95" i="1"/>
  <c r="S95" i="1"/>
  <c r="R95" i="1"/>
  <c r="Q95" i="1"/>
  <c r="V92" i="1"/>
  <c r="U92" i="1"/>
  <c r="T92" i="1"/>
  <c r="S92" i="1"/>
  <c r="R92" i="1"/>
  <c r="Q92" i="1"/>
  <c r="V91" i="1"/>
  <c r="U91" i="1"/>
  <c r="T91" i="1"/>
  <c r="S91" i="1"/>
  <c r="R91" i="1"/>
  <c r="Q91" i="1"/>
  <c r="V87" i="1"/>
  <c r="U87" i="1"/>
  <c r="T87" i="1"/>
  <c r="S87" i="1"/>
  <c r="R87" i="1"/>
  <c r="Q87" i="1"/>
  <c r="V86" i="1"/>
  <c r="U86" i="1"/>
  <c r="T86" i="1"/>
  <c r="S86" i="1"/>
  <c r="R86" i="1"/>
  <c r="Q86" i="1"/>
  <c r="U85" i="1"/>
  <c r="T85" i="1"/>
  <c r="S85" i="1"/>
  <c r="R85" i="1"/>
  <c r="Q85" i="1"/>
  <c r="U84" i="1"/>
  <c r="T84" i="1"/>
  <c r="S84" i="1"/>
  <c r="R84" i="1"/>
  <c r="Q84" i="1"/>
  <c r="V83" i="1"/>
  <c r="U83" i="1"/>
  <c r="T83" i="1"/>
  <c r="S83" i="1"/>
  <c r="R83" i="1"/>
  <c r="Q83" i="1"/>
  <c r="V81" i="1"/>
  <c r="U81" i="1"/>
  <c r="T81" i="1"/>
  <c r="S81" i="1"/>
  <c r="R81" i="1"/>
  <c r="Q81" i="1"/>
  <c r="U79" i="1"/>
  <c r="T79" i="1"/>
  <c r="S79" i="1"/>
  <c r="R79" i="1"/>
  <c r="Q79" i="1"/>
  <c r="T77" i="1"/>
  <c r="S77" i="1"/>
  <c r="R77" i="1"/>
  <c r="Q77" i="1"/>
  <c r="T76" i="1"/>
  <c r="S76" i="1"/>
  <c r="R76" i="1"/>
  <c r="Q76" i="1"/>
  <c r="T74" i="1"/>
  <c r="S74" i="1"/>
  <c r="R74" i="1"/>
  <c r="Q74" i="1"/>
  <c r="V73" i="1"/>
  <c r="U73" i="1"/>
  <c r="T73" i="1"/>
  <c r="S73" i="1"/>
  <c r="R73" i="1"/>
  <c r="Q73" i="1"/>
  <c r="V69" i="1"/>
  <c r="U69" i="1"/>
  <c r="T69" i="1"/>
  <c r="S69" i="1"/>
  <c r="R69" i="1"/>
  <c r="Q69" i="1"/>
  <c r="V65" i="1"/>
  <c r="U65" i="1"/>
  <c r="T65" i="1"/>
  <c r="S65" i="1"/>
  <c r="R65" i="1"/>
  <c r="Q65" i="1"/>
  <c r="V63" i="1"/>
  <c r="U63" i="1"/>
  <c r="T63" i="1"/>
  <c r="S63" i="1"/>
  <c r="R63" i="1"/>
  <c r="Q63" i="1"/>
  <c r="V62" i="1"/>
  <c r="U62" i="1"/>
  <c r="T62" i="1"/>
  <c r="S62" i="1"/>
  <c r="R62" i="1"/>
  <c r="Q62" i="1"/>
  <c r="V61" i="1"/>
  <c r="U61" i="1"/>
  <c r="T61" i="1"/>
  <c r="S61" i="1"/>
  <c r="R61" i="1"/>
  <c r="Q61" i="1"/>
  <c r="V59" i="1"/>
  <c r="U59" i="1"/>
  <c r="T59" i="1"/>
  <c r="S59" i="1"/>
  <c r="R59" i="1"/>
  <c r="Q59" i="1"/>
  <c r="V58" i="1"/>
  <c r="U58" i="1"/>
  <c r="T58" i="1"/>
  <c r="S58" i="1"/>
  <c r="R58" i="1"/>
  <c r="Q58" i="1"/>
  <c r="T57" i="1"/>
  <c r="S57" i="1"/>
  <c r="R57" i="1"/>
  <c r="Q57" i="1"/>
  <c r="V56" i="1"/>
  <c r="U56" i="1"/>
  <c r="T56" i="1"/>
  <c r="S56" i="1"/>
  <c r="R56" i="1"/>
  <c r="Q56" i="1"/>
  <c r="T55" i="1"/>
  <c r="S55" i="1"/>
  <c r="R55" i="1"/>
  <c r="Q55" i="1"/>
  <c r="T52" i="1"/>
  <c r="S52" i="1"/>
  <c r="R52" i="1"/>
  <c r="Q52" i="1"/>
  <c r="V51" i="1"/>
  <c r="U51" i="1"/>
  <c r="T51" i="1"/>
  <c r="S51" i="1"/>
  <c r="R51" i="1"/>
  <c r="Q51" i="1"/>
  <c r="V50" i="1"/>
  <c r="U50" i="1"/>
  <c r="T50" i="1"/>
  <c r="S50" i="1"/>
  <c r="R50" i="1"/>
  <c r="Q50" i="1"/>
  <c r="V48" i="1"/>
  <c r="U48" i="1"/>
  <c r="T48" i="1"/>
  <c r="S48" i="1"/>
  <c r="R48" i="1"/>
  <c r="Q48" i="1"/>
  <c r="V47" i="1"/>
  <c r="U47" i="1"/>
  <c r="T47" i="1"/>
  <c r="S47" i="1"/>
  <c r="R47" i="1"/>
  <c r="Q47" i="1"/>
  <c r="V46" i="1"/>
  <c r="U46" i="1"/>
  <c r="T46" i="1"/>
  <c r="S46" i="1"/>
  <c r="R46" i="1"/>
  <c r="Q46" i="1"/>
  <c r="V45" i="1"/>
  <c r="U45" i="1"/>
  <c r="T45" i="1"/>
  <c r="S45" i="1"/>
  <c r="R45" i="1"/>
  <c r="Q45" i="1"/>
  <c r="V44" i="1"/>
  <c r="T44" i="1"/>
  <c r="S44" i="1"/>
  <c r="R44" i="1"/>
  <c r="Q44" i="1"/>
  <c r="V43" i="1"/>
  <c r="U43" i="1"/>
  <c r="T43" i="1"/>
  <c r="S43" i="1"/>
  <c r="R43" i="1"/>
  <c r="Q43" i="1"/>
  <c r="T40" i="1"/>
  <c r="S40" i="1"/>
  <c r="R40" i="1"/>
  <c r="Q40" i="1"/>
  <c r="U39" i="1"/>
  <c r="T39" i="1"/>
  <c r="S39" i="1"/>
  <c r="R39" i="1"/>
  <c r="Q39" i="1"/>
  <c r="T37" i="1"/>
  <c r="S37" i="1"/>
  <c r="R37" i="1"/>
  <c r="Q37" i="1"/>
  <c r="T36" i="1"/>
  <c r="S36" i="1"/>
  <c r="R36" i="1"/>
  <c r="Q36" i="1"/>
  <c r="V35" i="1"/>
  <c r="U35" i="1"/>
  <c r="T35" i="1"/>
  <c r="S35" i="1"/>
  <c r="R35" i="1"/>
  <c r="Q35" i="1"/>
  <c r="V34" i="1"/>
  <c r="U34" i="1"/>
  <c r="T34" i="1"/>
  <c r="S34" i="1"/>
  <c r="R34" i="1"/>
  <c r="Q34" i="1"/>
  <c r="V31" i="1"/>
  <c r="U31" i="1"/>
  <c r="T31" i="1"/>
  <c r="S31" i="1"/>
  <c r="R31" i="1"/>
  <c r="Q31" i="1"/>
  <c r="V30" i="1"/>
  <c r="U30" i="1"/>
  <c r="T30" i="1"/>
  <c r="S30" i="1"/>
  <c r="R30" i="1"/>
  <c r="Q30" i="1"/>
  <c r="V29" i="1"/>
  <c r="U29" i="1"/>
  <c r="T29" i="1"/>
  <c r="S29" i="1"/>
  <c r="R29" i="1"/>
  <c r="Q29" i="1"/>
  <c r="V27" i="1"/>
  <c r="U27" i="1"/>
  <c r="T27" i="1"/>
  <c r="S27" i="1"/>
  <c r="R27" i="1"/>
  <c r="Q27" i="1"/>
  <c r="V26" i="1"/>
  <c r="U26" i="1"/>
  <c r="T26" i="1"/>
  <c r="S26" i="1"/>
  <c r="R26" i="1"/>
  <c r="Q26" i="1"/>
  <c r="V23" i="1"/>
  <c r="U23" i="1"/>
  <c r="T23" i="1"/>
  <c r="S23" i="1"/>
  <c r="R23" i="1"/>
  <c r="Q23" i="1"/>
  <c r="T22" i="1"/>
  <c r="S22" i="1"/>
  <c r="R22" i="1"/>
  <c r="Q22" i="1"/>
  <c r="V20" i="1"/>
  <c r="T20" i="1"/>
  <c r="S20" i="1"/>
  <c r="R20" i="1"/>
  <c r="Q20" i="1"/>
  <c r="T18" i="1"/>
  <c r="S18" i="1"/>
  <c r="R18" i="1"/>
  <c r="Q18" i="1"/>
  <c r="T15" i="1"/>
  <c r="S15" i="1"/>
  <c r="R15" i="1"/>
  <c r="Q15" i="1"/>
  <c r="T12" i="1"/>
  <c r="S12" i="1"/>
  <c r="R12" i="1"/>
  <c r="Q12" i="1"/>
  <c r="T11" i="1"/>
  <c r="S11" i="1"/>
  <c r="R11" i="1"/>
  <c r="Q11" i="1"/>
  <c r="T8" i="1"/>
  <c r="S8" i="1"/>
  <c r="R8" i="1"/>
  <c r="Q8" i="1"/>
  <c r="V156" i="1" l="1"/>
  <c r="U233" i="1"/>
  <c r="V240" i="1"/>
  <c r="V293" i="1"/>
  <c r="V311" i="1"/>
  <c r="V219" i="1"/>
  <c r="U274" i="1"/>
  <c r="U77" i="1"/>
  <c r="V99" i="1"/>
  <c r="U216" i="1"/>
  <c r="U255" i="1"/>
  <c r="V95" i="1"/>
  <c r="V269" i="1"/>
  <c r="U139" i="1"/>
  <c r="U181" i="1"/>
  <c r="V216" i="1"/>
  <c r="U252" i="1"/>
  <c r="U176" i="1"/>
  <c r="U123" i="1"/>
  <c r="U18" i="1"/>
  <c r="U40" i="1"/>
  <c r="U74" i="1"/>
  <c r="U143" i="1"/>
  <c r="V116" i="1"/>
  <c r="V22" i="1"/>
  <c r="V18" i="1"/>
  <c r="U119" i="1"/>
  <c r="U202" i="1"/>
  <c r="V131" i="1"/>
  <c r="V15" i="1"/>
  <c r="V161" i="1"/>
  <c r="U36" i="1"/>
  <c r="V119" i="1"/>
  <c r="U220" i="1"/>
  <c r="U287" i="1"/>
  <c r="U11" i="1"/>
  <c r="V11" i="1"/>
  <c r="U198" i="1"/>
  <c r="V178" i="1"/>
  <c r="U55" i="1"/>
  <c r="U159" i="1"/>
  <c r="U305" i="1"/>
  <c r="U95" i="1"/>
  <c r="U52" i="1"/>
  <c r="U141" i="1"/>
  <c r="V271" i="1"/>
  <c r="U20" i="1"/>
  <c r="U308" i="1"/>
  <c r="U37" i="1"/>
  <c r="U12" i="1"/>
  <c r="U57" i="1"/>
  <c r="U293" i="1"/>
  <c r="U182" i="1"/>
  <c r="V217" i="1"/>
  <c r="U240" i="1"/>
  <c r="V123" i="1"/>
  <c r="U22" i="1"/>
  <c r="U100" i="1"/>
  <c r="U221" i="1"/>
  <c r="U275" i="1"/>
  <c r="U162" i="1"/>
  <c r="V158" i="1"/>
  <c r="U97" i="1"/>
  <c r="U117" i="1"/>
  <c r="U235" i="1"/>
  <c r="U76" i="1"/>
  <c r="U15" i="1"/>
  <c r="U178" i="1"/>
  <c r="U218" i="1"/>
  <c r="U288" i="1"/>
  <c r="U271" i="1"/>
  <c r="U307" i="1"/>
  <c r="U157" i="1"/>
  <c r="U253" i="1"/>
  <c r="U179" i="1"/>
  <c r="V199" i="1"/>
  <c r="U289" i="1"/>
  <c r="U116" i="1"/>
  <c r="U272" i="1"/>
  <c r="U234" i="1"/>
  <c r="U290" i="1"/>
  <c r="U8" i="1"/>
  <c r="U298" i="1"/>
  <c r="U161" i="1"/>
  <c r="U131" i="1"/>
</calcChain>
</file>

<file path=xl/sharedStrings.xml><?xml version="1.0" encoding="utf-8"?>
<sst xmlns="http://schemas.openxmlformats.org/spreadsheetml/2006/main" count="2751" uniqueCount="902">
  <si>
    <t>Obra</t>
  </si>
  <si>
    <t>Bancos</t>
  </si>
  <si>
    <t>Encargos Sociais</t>
  </si>
  <si>
    <t>Desonerado: embutido nos preços unitário dos insumos de mão de obra, de acordo com as bases.</t>
  </si>
  <si>
    <t>ORÇAMENTO BÁSICO</t>
  </si>
  <si>
    <t>Requisitos de conferência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</si>
  <si>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</si>
  <si>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</si>
  <si>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</si>
  <si>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</si>
  <si>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</si>
  <si>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</si>
  <si>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</si>
  <si>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</si>
  <si>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% propostas x referência (MAIOR 75%)</t>
  </si>
  <si>
    <t xml:space="preserve"> 1 </t>
  </si>
  <si>
    <t xml:space="preserve"> 1.1 </t>
  </si>
  <si>
    <t>Próprio</t>
  </si>
  <si>
    <t>UN</t>
  </si>
  <si>
    <t xml:space="preserve"> SESC-STE-019 </t>
  </si>
  <si>
    <t xml:space="preserve"> 2 </t>
  </si>
  <si>
    <t>ADMINISTRAÇÃO LOCAL</t>
  </si>
  <si>
    <t xml:space="preserve"> 2.1 </t>
  </si>
  <si>
    <t xml:space="preserve"> 3 </t>
  </si>
  <si>
    <t>INSTALAÇÕES PROVISÓRIAS E CANTEIRO DE OBRAS</t>
  </si>
  <si>
    <t xml:space="preserve"> 3.1 </t>
  </si>
  <si>
    <t>PLACA DE IDENTIFICAÇÃO DE OBRA</t>
  </si>
  <si>
    <t xml:space="preserve"> 3.1.1 </t>
  </si>
  <si>
    <t>SINAPI</t>
  </si>
  <si>
    <t>m²</t>
  </si>
  <si>
    <t xml:space="preserve"> 3.2 </t>
  </si>
  <si>
    <t xml:space="preserve"> 3.2.1 </t>
  </si>
  <si>
    <t xml:space="preserve"> 3.3 </t>
  </si>
  <si>
    <t>TAPUMES / CERCAS E FECHAMENTOS</t>
  </si>
  <si>
    <t xml:space="preserve"> 3.3.1 </t>
  </si>
  <si>
    <t xml:space="preserve"> 98459 </t>
  </si>
  <si>
    <t>TAPUME COM TELHA METÁLICA. AF_05/2018</t>
  </si>
  <si>
    <t xml:space="preserve"> 3.3.2 </t>
  </si>
  <si>
    <t xml:space="preserve"> 3.3.3 </t>
  </si>
  <si>
    <t>M</t>
  </si>
  <si>
    <t xml:space="preserve"> 3.3.4 </t>
  </si>
  <si>
    <t xml:space="preserve"> 3.3.5 </t>
  </si>
  <si>
    <t xml:space="preserve"> 97062 </t>
  </si>
  <si>
    <t>COLOCAÇÃO DE TELA EM ANDAIME FACHADEIRO. AF_11/2017</t>
  </si>
  <si>
    <t xml:space="preserve"> 3.3.6 </t>
  </si>
  <si>
    <t>un</t>
  </si>
  <si>
    <t xml:space="preserve"> 4 </t>
  </si>
  <si>
    <t xml:space="preserve"> 4.1 </t>
  </si>
  <si>
    <t>DEMOLIÇÕES E REMOÇÕES</t>
  </si>
  <si>
    <t xml:space="preserve"> 4.1.1 </t>
  </si>
  <si>
    <t xml:space="preserve"> 4.1.2 </t>
  </si>
  <si>
    <t xml:space="preserve"> 97622 </t>
  </si>
  <si>
    <t>m³</t>
  </si>
  <si>
    <t xml:space="preserve"> 4.1.3 </t>
  </si>
  <si>
    <t xml:space="preserve"> 4.1.4 </t>
  </si>
  <si>
    <t xml:space="preserve"> 97666 </t>
  </si>
  <si>
    <t xml:space="preserve"> 4.1.5 </t>
  </si>
  <si>
    <t xml:space="preserve">UN </t>
  </si>
  <si>
    <t xml:space="preserve"> 4.1.6 </t>
  </si>
  <si>
    <t xml:space="preserve"> 97663 </t>
  </si>
  <si>
    <t xml:space="preserve"> 4.1.7 </t>
  </si>
  <si>
    <t xml:space="preserve"> 4.1.8 </t>
  </si>
  <si>
    <t xml:space="preserve"> 4.1.9 </t>
  </si>
  <si>
    <t xml:space="preserve"> 4.1.10 </t>
  </si>
  <si>
    <t xml:space="preserve"> 97665 </t>
  </si>
  <si>
    <t xml:space="preserve"> 4.1.11 </t>
  </si>
  <si>
    <t xml:space="preserve"> 4.1.12 </t>
  </si>
  <si>
    <t xml:space="preserve"> 97645 </t>
  </si>
  <si>
    <t xml:space="preserve"> 4.2 </t>
  </si>
  <si>
    <t xml:space="preserve"> 4.2.1 </t>
  </si>
  <si>
    <t xml:space="preserve"> 4.2.2 </t>
  </si>
  <si>
    <t>CARGAS E TRANSPORTES / CAÇAMBAS</t>
  </si>
  <si>
    <t xml:space="preserve"> 02.29.01 </t>
  </si>
  <si>
    <t>SUDECAP</t>
  </si>
  <si>
    <t>CAÇAMBA 5m³</t>
  </si>
  <si>
    <t>VG</t>
  </si>
  <si>
    <t xml:space="preserve"> 5 </t>
  </si>
  <si>
    <t>EQUIPAMENTOS</t>
  </si>
  <si>
    <t xml:space="preserve"> 5.1 </t>
  </si>
  <si>
    <t>ANDAIME</t>
  </si>
  <si>
    <t xml:space="preserve"> 5.1.1 </t>
  </si>
  <si>
    <t xml:space="preserve"> 5.1.2 </t>
  </si>
  <si>
    <t xml:space="preserve"> 97064 </t>
  </si>
  <si>
    <t>MONTAGEM E DESMONTAGEM DE ANDAIME TUBULAR TIPO TORRE (EXCLUSIVE ANDAIME E LIMPEZA). AF_11/2017</t>
  </si>
  <si>
    <t xml:space="preserve"> 6 </t>
  </si>
  <si>
    <t xml:space="preserve"> 6.1 </t>
  </si>
  <si>
    <t xml:space="preserve"> 6.2 </t>
  </si>
  <si>
    <t xml:space="preserve"> 7 </t>
  </si>
  <si>
    <t xml:space="preserve"> 7.1 </t>
  </si>
  <si>
    <t xml:space="preserve"> 7.1.1 </t>
  </si>
  <si>
    <t xml:space="preserve"> 7.1.2 </t>
  </si>
  <si>
    <t xml:space="preserve"> 7.1.3 </t>
  </si>
  <si>
    <t xml:space="preserve"> 8 </t>
  </si>
  <si>
    <t xml:space="preserve"> 8.1 </t>
  </si>
  <si>
    <t xml:space="preserve"> 8.1.1 </t>
  </si>
  <si>
    <t xml:space="preserve"> 8.1.2 </t>
  </si>
  <si>
    <t xml:space="preserve"> 9 </t>
  </si>
  <si>
    <t>ALVENARIAS / VEDAÇÕES / DIVISÕES / TRATAMENTO ACUSTICO</t>
  </si>
  <si>
    <t xml:space="preserve"> 9.1 </t>
  </si>
  <si>
    <t>ALVENARIA DE VEDAÇÃO</t>
  </si>
  <si>
    <t xml:space="preserve"> 9.1.1 </t>
  </si>
  <si>
    <t xml:space="preserve"> 9.1.2 </t>
  </si>
  <si>
    <t xml:space="preserve"> 9.1.3 </t>
  </si>
  <si>
    <t xml:space="preserve"> 9.2 </t>
  </si>
  <si>
    <t>DRYWALL</t>
  </si>
  <si>
    <t xml:space="preserve"> 9.2.1 </t>
  </si>
  <si>
    <t xml:space="preserve"> 9.2.2 </t>
  </si>
  <si>
    <t xml:space="preserve"> 9.3 </t>
  </si>
  <si>
    <t xml:space="preserve"> 9.3.1 </t>
  </si>
  <si>
    <t xml:space="preserve"> 9.4 </t>
  </si>
  <si>
    <t xml:space="preserve"> 9.4.1 </t>
  </si>
  <si>
    <t xml:space="preserve"> 9.5 </t>
  </si>
  <si>
    <t xml:space="preserve"> 9.5.1 </t>
  </si>
  <si>
    <t xml:space="preserve"> 9.5.2 </t>
  </si>
  <si>
    <t xml:space="preserve"> 9.5.3 </t>
  </si>
  <si>
    <t xml:space="preserve"> 9.5.4 </t>
  </si>
  <si>
    <t xml:space="preserve"> 10 </t>
  </si>
  <si>
    <t>IMPERMEABILIZAÇÕES</t>
  </si>
  <si>
    <t xml:space="preserve"> 10.1 </t>
  </si>
  <si>
    <t xml:space="preserve"> 10.1.1 </t>
  </si>
  <si>
    <t xml:space="preserve"> 98555 </t>
  </si>
  <si>
    <t xml:space="preserve"> 10.2 </t>
  </si>
  <si>
    <t xml:space="preserve"> 10.2.1 </t>
  </si>
  <si>
    <t xml:space="preserve"> 10.2.2 </t>
  </si>
  <si>
    <t xml:space="preserve"> 11 </t>
  </si>
  <si>
    <t>REVESTIMENTO INTERNO / EXTERNO</t>
  </si>
  <si>
    <t xml:space="preserve"> 11.1 </t>
  </si>
  <si>
    <t>REVESTIMENTO EM PAREDE</t>
  </si>
  <si>
    <t xml:space="preserve"> 11.1.1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</si>
  <si>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</si>
  <si>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</si>
  <si>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11.1.2 </t>
  </si>
  <si>
    <t xml:space="preserve"> 11.1.3 </t>
  </si>
  <si>
    <t>SBC</t>
  </si>
  <si>
    <t xml:space="preserve"> SESC-REV-154 </t>
  </si>
  <si>
    <t>RODAPÉ CERÂMICO DE 10CM DE ALTURA COM PLACAS TIPO ESMALTADA EXTRA</t>
  </si>
  <si>
    <t>REVESTIMENTO EM PISO</t>
  </si>
  <si>
    <t xml:space="preserve"> 87263 </t>
  </si>
  <si>
    <t>REVESTIMENTO CERÂMICO PARA PISO COM PLACAS TIPO PORCELANATO DE DIMENSÕES 60X60 CM APLICADA EM AMBIENTES DE ÁREA MAIOR QUE 10 M². AF_02/2023_PE</t>
  </si>
  <si>
    <t xml:space="preserve"> 12 </t>
  </si>
  <si>
    <t>ESQUADRIAS</t>
  </si>
  <si>
    <t xml:space="preserve"> 12.1 </t>
  </si>
  <si>
    <t xml:space="preserve"> 12.1.1 </t>
  </si>
  <si>
    <t xml:space="preserve"> 91341 </t>
  </si>
  <si>
    <t xml:space="preserve"> 12.1.2 </t>
  </si>
  <si>
    <t xml:space="preserve"> 12.1.3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</si>
  <si>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</si>
  <si>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</si>
  <si>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12.1.4 </t>
  </si>
  <si>
    <t xml:space="preserve"> 12.1.5 </t>
  </si>
  <si>
    <t xml:space="preserve"> 12.2 </t>
  </si>
  <si>
    <t xml:space="preserve"> 12.2.1 </t>
  </si>
  <si>
    <t xml:space="preserve"> 12.2.2 </t>
  </si>
  <si>
    <t xml:space="preserve"> 12.2.3 </t>
  </si>
  <si>
    <t xml:space="preserve"> 12.2.4 </t>
  </si>
  <si>
    <t xml:space="preserve"> 12.2.5 </t>
  </si>
  <si>
    <t xml:space="preserve"> 12.3 </t>
  </si>
  <si>
    <t>VIDROS</t>
  </si>
  <si>
    <t xml:space="preserve"> 12.3.1 </t>
  </si>
  <si>
    <t xml:space="preserve"> 13 </t>
  </si>
  <si>
    <t>SERRALHERIA</t>
  </si>
  <si>
    <t xml:space="preserve"> 13.1 </t>
  </si>
  <si>
    <t>GUARDA CORPO E CORRIMÃO</t>
  </si>
  <si>
    <t xml:space="preserve"> 13.1.1 </t>
  </si>
  <si>
    <t xml:space="preserve"> 13.1.2 </t>
  </si>
  <si>
    <t xml:space="preserve"> 13.2 </t>
  </si>
  <si>
    <t xml:space="preserve"> 13.2.1 </t>
  </si>
  <si>
    <t xml:space="preserve"> 13.2.2 </t>
  </si>
  <si>
    <t xml:space="preserve"> 13.2.3 </t>
  </si>
  <si>
    <t xml:space="preserve"> 14 </t>
  </si>
  <si>
    <t>INSTALAÇÕES HIDRAULICAS E SANITÁRIAS</t>
  </si>
  <si>
    <t xml:space="preserve"> 14.1 </t>
  </si>
  <si>
    <t>RASGOS, FUROS  E ENCHIMENTOS</t>
  </si>
  <si>
    <t xml:space="preserve"> 14.1.1 </t>
  </si>
  <si>
    <t>m</t>
  </si>
  <si>
    <t xml:space="preserve"> 14.1.2 </t>
  </si>
  <si>
    <t xml:space="preserve"> 90445 </t>
  </si>
  <si>
    <t xml:space="preserve"> 14.1.3 </t>
  </si>
  <si>
    <t xml:space="preserve"> 90446 </t>
  </si>
  <si>
    <t xml:space="preserve"> 14.1.4 </t>
  </si>
  <si>
    <t xml:space="preserve"> 93358 </t>
  </si>
  <si>
    <t>ESCAVAÇÃO MANUAL DE VALA COM PROFUNDIDADE MENOR OU IGUAL A 1,30 M. AF_02/2021</t>
  </si>
  <si>
    <t xml:space="preserve"> 14.1.5 </t>
  </si>
  <si>
    <t xml:space="preserve"> 14.1.6 </t>
  </si>
  <si>
    <t xml:space="preserve"> 14.2 </t>
  </si>
  <si>
    <t>TUBOS E CONEXÕES</t>
  </si>
  <si>
    <t xml:space="preserve"> 14.2.1 </t>
  </si>
  <si>
    <t xml:space="preserve"> 91785 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</si>
  <si>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</si>
  <si>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 xml:space="preserve"> 91786 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</si>
  <si>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</si>
  <si>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 xml:space="preserve"> 91792 </t>
  </si>
  <si>
    <t>(COMPOSIÇÃO REPRESENTATIVA) DO SERVIÇO DE INSTALAÇÃO DE TUBO DE PVC, SÉRIE NORMAL, ESGOTO PREDIAL, DN 40 MM (INSTALADO EM RAMAL DE DESCARGA OU RAMAL DE ESGOTO SANITÁRIO), INCLUSIVE CONEXÕES, CORTES E FIXAÇÕES, PARA PRÉDIOS. AF_10/2015</t>
  </si>
  <si>
    <t xml:space="preserve"> 91793 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</si>
  <si>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</si>
  <si>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 xml:space="preserve"> 91795 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</si>
  <si>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</si>
  <si>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 xml:space="preserve"> 14.3 </t>
  </si>
  <si>
    <t xml:space="preserve"> 14.3.1 </t>
  </si>
  <si>
    <t xml:space="preserve"> 86883 </t>
  </si>
  <si>
    <t>SIFÃO DO TIPO FLEXÍVEL EM PVC 1  X 1.1/2  - FORNECIMENTO E INSTALAÇÃO. AF_01/2020</t>
  </si>
  <si>
    <t xml:space="preserve"> 190324 </t>
  </si>
  <si>
    <t>TORNEIRA P/ LAVATORIO MESA BICA BAIXA PRESSMATIC COMPACT</t>
  </si>
  <si>
    <t xml:space="preserve"> 202347 </t>
  </si>
  <si>
    <t>TORNEIRA ALAVANCA PARA PCD AUTOMATICA NBR9050</t>
  </si>
  <si>
    <t xml:space="preserve"> 86914 </t>
  </si>
  <si>
    <t>TORNEIRA CROMADA 1/2 OU 3/4 PARA TANQUE, PADRÃO MÉDIO - FORNECIMENTO E INSTALAÇÃO. AF_01/2020</t>
  </si>
  <si>
    <t>DUCHA HIGIENICA COM DERIVACAO E GATILHO BRANCO TARGA - DECA</t>
  </si>
  <si>
    <t xml:space="preserve"> 100860 </t>
  </si>
  <si>
    <t>CHUVEIRO ELÉTRICO COMUM CORPO PLÁSTICO, TIPO DUCHA  FORNECIMENTO E INSTALAÇÃO. AF_01/2020</t>
  </si>
  <si>
    <t xml:space="preserve"> 15 </t>
  </si>
  <si>
    <t xml:space="preserve"> 15.1 </t>
  </si>
  <si>
    <t xml:space="preserve"> 15.1.1 </t>
  </si>
  <si>
    <t xml:space="preserve"> 90447 </t>
  </si>
  <si>
    <t xml:space="preserve"> 15.2 </t>
  </si>
  <si>
    <t xml:space="preserve"> 15.2.1 </t>
  </si>
  <si>
    <t xml:space="preserve"> 15.2.2 </t>
  </si>
  <si>
    <t xml:space="preserve"> SESC-ELE-740 </t>
  </si>
  <si>
    <t>ELETRODUTO DE AÇO GALVANIZADO PESADO, INCLUSIVE CONEXÕES, SUPORTES E FIXAÇÃO DN 25 (1")</t>
  </si>
  <si>
    <t xml:space="preserve"> 15.2.3 </t>
  </si>
  <si>
    <t xml:space="preserve"> 15.2.4 </t>
  </si>
  <si>
    <t xml:space="preserve"> 15.2.5 </t>
  </si>
  <si>
    <t xml:space="preserve"> 15.2.6 </t>
  </si>
  <si>
    <t xml:space="preserve"> 15.2.7 </t>
  </si>
  <si>
    <t xml:space="preserve"> 97669 </t>
  </si>
  <si>
    <t>ELETRODUTO FLEXÍVEL CORRUGADO, PEAD, DN 90 (3"), PARA REDE ENTERRADA DE DISTRIBUIÇÃO DE ENERGIA ELÉTRICA - FORNECIMENTO E INSTALAÇÃO. AF_12/2021</t>
  </si>
  <si>
    <t xml:space="preserve"> 15.2.8 </t>
  </si>
  <si>
    <t xml:space="preserve"> 15.3 </t>
  </si>
  <si>
    <t xml:space="preserve"> 15.3.1 </t>
  </si>
  <si>
    <t xml:space="preserve"> SESC-ELE-708 </t>
  </si>
  <si>
    <t>CAIXA ZB COM TAMPA ARTICULADA 52X44X77 CM</t>
  </si>
  <si>
    <t xml:space="preserve"> 15.3.2 </t>
  </si>
  <si>
    <t xml:space="preserve"> 061012 </t>
  </si>
  <si>
    <t>CAIXA PASSAGEM PVC 4x4""</t>
  </si>
  <si>
    <t xml:space="preserve"> 15.3.3 </t>
  </si>
  <si>
    <t xml:space="preserve"> 15.3.4 </t>
  </si>
  <si>
    <t xml:space="preserve"> 15.3.5 </t>
  </si>
  <si>
    <t xml:space="preserve"> 15.3.6 </t>
  </si>
  <si>
    <t>DISJUNTORES / CONDULETES</t>
  </si>
  <si>
    <t>FIAÇÃO / CABEAMENTO</t>
  </si>
  <si>
    <t xml:space="preserve"> 91926 </t>
  </si>
  <si>
    <t>CABO DE COBRE FLEXÍVEL ISOLADO, 2,5 MM², ANTI-CHAMA 450/750 V, PARA CIRCUITOS TERMINAIS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</si>
  <si>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</si>
  <si>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</si>
  <si>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</si>
  <si>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</si>
  <si>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92990 </t>
  </si>
  <si>
    <t>CABO DE COBRE FLEXÍVEL ISOLADO, 70 MM², ANTI-CHAMA 0,6/1,0 KV, PARA REDE ENTERRADA DE DISTRIBUIÇÃO DE ENERGIA ELÉTRICA - FORNECIMENTO E INSTALAÇÃO. AF_12/2021</t>
  </si>
  <si>
    <t>INTERRUPTORES / TOMADAS / ACESSÓRIOS</t>
  </si>
  <si>
    <t xml:space="preserve"> 91997 </t>
  </si>
  <si>
    <t>TOMADA MÉDIA DE EMBUTIR (1 MÓDULO), 2P+T 20 A,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</si>
  <si>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</si>
  <si>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</si>
  <si>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SESC-ELE-748 </t>
  </si>
  <si>
    <t>CONJUNTO PARA CONDULETE DE 1" (25MM) COM UMA (1) TOMADA PADRÃO, TRÊS (3) POLOS, CORRENTE 10A, TENSÃO 250V, (2P+T/10A-250V) E PLACA DE UM (1) POSTO, INCLUSIVE FORNECIMENTO, INSTALAÇÃO, SUPORTE, MÓDULO E PLACA, EXCLUSIVE CONDULETE</t>
  </si>
  <si>
    <t xml:space="preserve"> 91953 </t>
  </si>
  <si>
    <t>INTERRUPTOR SIMPLES (1 MÓDULO), 10A/250V, INCLUINDO SUPORTE E PLACA - FORNECIMENTO E INSTALAÇÃO. AF_03/2023</t>
  </si>
  <si>
    <t>LUMINÁRIAS E EQUIPAMENTOS</t>
  </si>
  <si>
    <t xml:space="preserve"> 16 </t>
  </si>
  <si>
    <t>INSTALAÇÕES DE PREVENÇÃO E COMBATE A INCÊNDIO</t>
  </si>
  <si>
    <t xml:space="preserve"> 16.1 </t>
  </si>
  <si>
    <t xml:space="preserve"> 90467 </t>
  </si>
  <si>
    <t xml:space="preserve"> SESC-ELE-711 </t>
  </si>
  <si>
    <t>ELETRODUTO EM ACO GALVANIZADO ELETROLITICO, LEVE, DIAMETRO 3/4", INCLUSIVE FIXAÇÃO E CONEXÕES</t>
  </si>
  <si>
    <t>EXTINTORES E EQUIPAMENTOS</t>
  </si>
  <si>
    <t>LUMINÁRIAS DE EMERGÊNCIA</t>
  </si>
  <si>
    <t xml:space="preserve"> 97599 </t>
  </si>
  <si>
    <t>LUMINÁRIA DE EMERGÊNCIA, COM 30 LÂMPADAS LED DE 2 W, SEM REATOR - FORNECIMENTO E INSTALAÇÃO. AF_02/2020</t>
  </si>
  <si>
    <t>SINALIZAÇÃO DE EMERGÊNCIA</t>
  </si>
  <si>
    <t xml:space="preserve"> SESC-PCI-084 </t>
  </si>
  <si>
    <t>FORNECIMENTO E INSTALAÇÃO - PLACA DE SINALIZAÇÃO DE PROIBIÇÃO TIPO "P4" EM MATERIAL PLÁSTICO / PICTOGRAMA DE ELEVADOR E CHAMA COR PRETA / FUNDO COR BRANCA / FAIXA CIRCULAR E BARRA DIAMETRAL NA COR VERMELHA / DIMENSÕES 20X20CM</t>
  </si>
  <si>
    <t xml:space="preserve"> SESC-PCI-030 </t>
  </si>
  <si>
    <t>FORNECIMENTO E INSTALAÇÃO DE PLACA DE ORIENTAÇÃO E SALVAMENTO .  PLACA INDICATIVA  ESCADA DE EMERGÊNCIA  TIPO S10 (CONFORME IT-15 CORPO DE BOMBEIROS). DIMENSÃO 252x126 mm</t>
  </si>
  <si>
    <t xml:space="preserve"> SESC-PCI-022 </t>
  </si>
  <si>
    <t>FORNECIMENTO E INSTALAÇÃO - PLACA DE ORIENTAÇÃO E SALVAMENTO TIPO "S3" EM MATERIAL PLÁSTICO. PICTOGRAMA PESSOA E SETA NA COR BRANCA FOTOLUMINESCENTE / FUNDO COR VERDE / DIMENSÕES 25X15CM / FIXADA NA PAREDE</t>
  </si>
  <si>
    <t xml:space="preserve"> 17 </t>
  </si>
  <si>
    <t>FORRO</t>
  </si>
  <si>
    <t xml:space="preserve"> 17.1 </t>
  </si>
  <si>
    <t xml:space="preserve"> 17.1.1 </t>
  </si>
  <si>
    <t xml:space="preserve"> 17.1.2 </t>
  </si>
  <si>
    <t xml:space="preserve"> 18 </t>
  </si>
  <si>
    <t>PINTURA</t>
  </si>
  <si>
    <t xml:space="preserve"> 18.1 </t>
  </si>
  <si>
    <t xml:space="preserve"> 18.1.1 </t>
  </si>
  <si>
    <t xml:space="preserve"> 18.1.2 </t>
  </si>
  <si>
    <t xml:space="preserve"> 88497 </t>
  </si>
  <si>
    <t>EMASSAMENTO COM MASSA LÁTEX, APLICAÇÃO EM PAREDE, DUAS DEMÃOS, LIXAMENTO MANUAL. AF_04/2023</t>
  </si>
  <si>
    <t xml:space="preserve"> 18.1.3 </t>
  </si>
  <si>
    <t xml:space="preserve"> 88489 </t>
  </si>
  <si>
    <t>PINTURA LÁTEX ACRÍLICA PREMIUM, APLICAÇÃO MANUAL EM PAREDES, DUAS DEMÃOS. AF_04/2023</t>
  </si>
  <si>
    <t xml:space="preserve"> 18.1.4 </t>
  </si>
  <si>
    <t xml:space="preserve"> 18.2 </t>
  </si>
  <si>
    <t xml:space="preserve"> 18.2.1 </t>
  </si>
  <si>
    <t xml:space="preserve"> 88484 </t>
  </si>
  <si>
    <t>FUNDO SELADOR ACRÍLICO, APLICAÇÃO MANUAL EM TETO, UMA DEMÃO. AF_04/2023</t>
  </si>
  <si>
    <t xml:space="preserve"> 18.2.2 </t>
  </si>
  <si>
    <t xml:space="preserve"> 88494 </t>
  </si>
  <si>
    <t>EMASSAMENTO COM MASSA LÁTEX, APLICAÇÃO EM TETO, UMA DEMÃO, LIXAMENTO MANUAL. AF_04/2023</t>
  </si>
  <si>
    <t xml:space="preserve"> 18.2.3 </t>
  </si>
  <si>
    <t xml:space="preserve"> 88488 </t>
  </si>
  <si>
    <t>PINTURA LÁTEX ACRÍLICA PREMIUM, APLICAÇÃO MANUAL EM TETO, DUAS DEMÃOS. AF_04/2023</t>
  </si>
  <si>
    <t xml:space="preserve"> 18.3 </t>
  </si>
  <si>
    <t xml:space="preserve"> 18.3.1 </t>
  </si>
  <si>
    <t xml:space="preserve"> 18.3.2 </t>
  </si>
  <si>
    <t xml:space="preserve"> 19 </t>
  </si>
  <si>
    <t xml:space="preserve"> 19.1 </t>
  </si>
  <si>
    <t xml:space="preserve"> 19.2 </t>
  </si>
  <si>
    <t xml:space="preserve"> 20 </t>
  </si>
  <si>
    <t xml:space="preserve"> 20.1 </t>
  </si>
  <si>
    <t xml:space="preserve"> 20.2 </t>
  </si>
  <si>
    <t>M²</t>
  </si>
  <si>
    <t xml:space="preserve"> 104658 </t>
  </si>
  <si>
    <t>PISO PODOTÁTIL DE ALERTA OU DIRECIONAL, DE CONCRETO, ASSENTADO SOBRE ARGAMASSA. AF_05/2023</t>
  </si>
  <si>
    <t>CHAPISCO / EMBOÇO / REBOCO</t>
  </si>
  <si>
    <t>U</t>
  </si>
  <si>
    <t xml:space="preserve"> 100868 </t>
  </si>
  <si>
    <t>BARRA DE APOIO RETA, EM ACO INOX POLIDO, COMPRIMENTO 80 CM,  FIXADA NA PAREDE - FORNECIMENTO E INSTALAÇÃO. AF_01/2020</t>
  </si>
  <si>
    <t xml:space="preserve"> 100867 </t>
  </si>
  <si>
    <t>BARRA DE APOIO RETA, EM ACO INOX POLIDO, COMPRIMENTO 70 CM,  FIXADA NA PAREDE - FORNECIMENTO E INSTALAÇÃO. AF_01/2020</t>
  </si>
  <si>
    <t xml:space="preserve"> SESC-HID-263 </t>
  </si>
  <si>
    <t>BARRA DE APOIO, RETA, FIXA, EM AÇO INOX, L=40CM, D=1 1/4", JACKWAL OU EQUIVALENTE</t>
  </si>
  <si>
    <t xml:space="preserve"> 100849 </t>
  </si>
  <si>
    <t>ASSENTO SANITÁRIO CONVENCIONAL - FORNECIMENTO E INSTALACAO. AF_01/2020</t>
  </si>
  <si>
    <t>LIMPEZA FINAL DE OBRA</t>
  </si>
  <si>
    <t>Total sem BDI</t>
  </si>
  <si>
    <t>Total do BDI</t>
  </si>
  <si>
    <t>Total Geral</t>
  </si>
  <si>
    <t>_______________________________________________________________
José Luis Vasco Malvino da Silva
Fiscal de Obras e Projetos</t>
  </si>
  <si>
    <t>SERVIÇOS TÉCNICOS (MOBILIZAÇÃO / DESMOBILIZAÇÃO)</t>
  </si>
  <si>
    <t xml:space="preserve"> SESC-MOB-015 </t>
  </si>
  <si>
    <t>MOBILIZAÇÃO E DESMOBILIZAÇÃO OBRA DISTANTE DE CENTRO URBANO STD SESC CATAGUASES</t>
  </si>
  <si>
    <t>UND</t>
  </si>
  <si>
    <t xml:space="preserve"> SESC-ADM-19 </t>
  </si>
  <si>
    <t>ADMINISTRAÇÃO LOCAL SESC CATAGUASES (CTG)  (INCLUINDO MAS NÃO SE LIMITANDO A): ENGENHEIRO CIVIL; ENCARREGADO GERAL; ENGENHEIRO ELETRICISTA; TÉCNICO EM SEGURANÇA DO TRABALHO;VIGIAS DIURNO E NOTURNO; TODOS COM ENCARGOS COMPLEMENTARES; ATESTADO PCMSO (NR7)- ANUAL;ATESTADO PGR - ANUAL</t>
  </si>
  <si>
    <t xml:space="preserve"> SESC-CAN-034 </t>
  </si>
  <si>
    <t>PLACA DE OBRA EM CHAPA DE ACO GALVANIZADO</t>
  </si>
  <si>
    <t xml:space="preserve"> 3.1.2 </t>
  </si>
  <si>
    <t xml:space="preserve"> SESC-SIN-01 </t>
  </si>
  <si>
    <t>FORNECIMENTO E INSTALAÇÃO DE PLACA DE SINALIZAÇÃO EM CHAPA (70x50 CM) DE AÇO GALVANIZADO</t>
  </si>
  <si>
    <t xml:space="preserve"> SESC-CAN-001 </t>
  </si>
  <si>
    <t>ISOLAMENTO DE OBRA COM TELA PLASTICA EM POLIETILENO - FORNECIMENTO E INSTALAÇÃO</t>
  </si>
  <si>
    <t xml:space="preserve"> 3.2.2 </t>
  </si>
  <si>
    <t>INSTALAÇÕES PARA CANTEIRO DE OBRAS (INFRAESTRUTURA)</t>
  </si>
  <si>
    <t>COMPOSIÇÃO PARAMÉTRICA DE PONTO ELÉTRICO DE TOMADA DE USO ESPECÍFICO 2P+T (20A/250V) EM EDIFÍCIO RESIDENCIAL COM ELETRODUTO EMBUTIDO EM RASGOS NAS PAREDES, INCLUSO TOMADA, ELETRODUTO, CABO, RASGO, QUEBRA E CHUMBAMENTO (EXCETO CHUVEIRO). AF_11/2022</t>
  </si>
  <si>
    <t>ALUGUEL MENSAL GUINCHO DE MASTRO MECAN 400KG</t>
  </si>
  <si>
    <t>MES</t>
  </si>
  <si>
    <t>TRANSPORTE HORIZONTAL COM CARRINHO DE MÃO, DE SACOS DE 50 KG (UNIDADE: KGXKM). AF_07/2019</t>
  </si>
  <si>
    <t>KGXKM</t>
  </si>
  <si>
    <t>LAUDO VISTORIA CAUTELAR - 500M2 &lt; ÁREA CONSTRUÍDA &lt;= 2000M2, INCLUSIVE EMISSÃO DE ANOTAÇÃO DE RESPONSABILIDADE TÉCNICA (ART)</t>
  </si>
  <si>
    <t>TRANSPORTE HORIZONTAL COM CARRINHO DE MÃO, DE BLOCOS CERÂMICOS FURADOS NA HORIZONTAL DE 9X19X19CM (UNIDADE: BLOCOXKM). AF_07/2019</t>
  </si>
  <si>
    <t>UNXKM</t>
  </si>
  <si>
    <t xml:space="preserve"> 3.3.7 </t>
  </si>
  <si>
    <t xml:space="preserve"> SESC-CAN-039 </t>
  </si>
  <si>
    <t>BANCO 130X40 CM EM MADEIRIT P/ VESTIARIO</t>
  </si>
  <si>
    <t>SERVIÇOS PRELIMINARES / INFRAESTRUTURA</t>
  </si>
  <si>
    <t>RETIRADA DE CAIXA D</t>
  </si>
  <si>
    <t>REMOÇÃO DE LOUÇAS, DE FORMA MANUAL, SEM REAPROVEITAMENTO. AF_09/2023</t>
  </si>
  <si>
    <t>REMOÇÃO DE METAIS SANITÁRIOS, DE FORMA MANUAL, SEM REAPROVEITAMENTO. AF_09/2023</t>
  </si>
  <si>
    <t>DEMOLIÇÃO DE ALVENARIA DE BLOCO FURADO, DE FORMA MANUAL, SEM REAPROVEITAMENTO. AF_09/2023</t>
  </si>
  <si>
    <t>REMOÇÃO DE JANELAS, DE FORMA MANUAL, SEM REAPROVEITAMENTO. AF_09/2023</t>
  </si>
  <si>
    <t>REMOCAO PINTURA E BASE DE ACABAMENTO PVA</t>
  </si>
  <si>
    <t>REMOÇÃO DE PISO DE BLOCO INTERTRAVADO OU DE PEDRA PORTUGUESA, DE FORMA MANUAL, COM REAPROVEITAMENTO. AF_09/2023</t>
  </si>
  <si>
    <t>RETIRADA DE PORTAS</t>
  </si>
  <si>
    <t>REMOÇÃO DE LUMINÁRIAS, DE FORMA MANUAL, SEM REAPROVEITAMENTO. AF_09/2023</t>
  </si>
  <si>
    <t>RETIRADA CORRIMAO METALICO</t>
  </si>
  <si>
    <t xml:space="preserve"> SESC-SER-038 </t>
  </si>
  <si>
    <t>REMOÇÃO DE GUARDA CORPO / CORRIMÃO DE FORMA MANUAL - COM REAPROVEITAMENTO</t>
  </si>
  <si>
    <t xml:space="preserve"> SESC-SPR-019 </t>
  </si>
  <si>
    <t>CARGA E DESCARGA MANUAL DE ENTULHO EM CAÇAMBA</t>
  </si>
  <si>
    <t xml:space="preserve"> SESC-EQP-001 </t>
  </si>
  <si>
    <t>LOCACAO DE ANDAIME METALICO TUBULAR DE ENCAIXE, TIPO DE TORRE, COM LARGURA DE 1 ATE 1,5 M E ALTURA DE *1,00* M</t>
  </si>
  <si>
    <t>MXMÊS</t>
  </si>
  <si>
    <t xml:space="preserve"> SESC-EQP-018 </t>
  </si>
  <si>
    <t>LOCAÇÃO DE ANDAIME TIPO FACHADEIRO</t>
  </si>
  <si>
    <t>M²XMÊS</t>
  </si>
  <si>
    <t xml:space="preserve"> 5.1.3 </t>
  </si>
  <si>
    <t xml:space="preserve"> 5.1.4 </t>
  </si>
  <si>
    <t xml:space="preserve"> 5.1.5 </t>
  </si>
  <si>
    <t>MONTAGEM E DESMONTAGEM DE ANDAIME MODULAR FACHADEIRO, COM PISO METÁLICO, PARA EDIFICAÇÕES COM MÚLTIPLOS PAVIMENTOS (EXCLUSIVE ANDAIME E LIMPEZA). AF_11/2017</t>
  </si>
  <si>
    <t xml:space="preserve"> 5.1.6 </t>
  </si>
  <si>
    <t>PROTECOES-PROTECAO DE PISO COM COBERTURA DE LONA/VINIL</t>
  </si>
  <si>
    <t>ESTRUTURA: (LINHA DE VIDA E ESTRUTURA AR CONDICIONADO )</t>
  </si>
  <si>
    <t xml:space="preserve"> SESC-SEG-001 </t>
  </si>
  <si>
    <t>FORNECIMENTO E MONTAGEM DE LINHA DE VIDA HORIZONTAL EM CABO DE AÇO INOX DIÂM. 8 MM, PERFIL 7X19, INCLUSIVE ACESSÓRIOS DE FIXAÇÃO</t>
  </si>
  <si>
    <t xml:space="preserve"> SESC-STE-026 </t>
  </si>
  <si>
    <t>FORNECIMENTO DE PROJETO EXECUTIVO ESTRUTURAL DE LINHA DE VIDA</t>
  </si>
  <si>
    <t xml:space="preserve"> 6.3 </t>
  </si>
  <si>
    <t>ESTRUTURA METALICA ACO-PISO ELEVADO (29.553kg/m2)MAT./MO</t>
  </si>
  <si>
    <t>ALVENARIA DE VEDAÇÃO DE BLOCOS CERÂMICOS FURADOS NA HORIZONTAL DE 9X19X29 CM (ESPESSURA 9 CM) E ARGAMASSA DE ASSENTAMENTO COM PREPARO EM BETONEIRA. AF_12/2021</t>
  </si>
  <si>
    <t>VERGA MOLDADA IN LOCO COM UTILIZAÇÃO DE BLOCOS CANALETA PARA JANELAS COM ATÉ 1,5 M DE VÃO. AF_03/2016</t>
  </si>
  <si>
    <t>CONTRAVERGA MOLDADA IN LOCO COM UTILIZAÇÃO DE BLOCOS CANALETA PARA VÃOS DE ATÉ 1,5 M DE COMPRIMENTO. AF_03/2016</t>
  </si>
  <si>
    <t xml:space="preserve"> 7.1.4 </t>
  </si>
  <si>
    <t>ALVENARIA DE VEDAÇÃO DE BLOCOS  VAZADOS DE CONCRETO APARENTE DE 9X19X39 CM (ESPESSURA 9 CM) E ARGAMASSA DE ASSENTAMENTO COM PREPARO EM BETONEIRA. AF_12/2021</t>
  </si>
  <si>
    <t xml:space="preserve"> 7.1.5 </t>
  </si>
  <si>
    <t>FIXAÇÃO (ENCUNHAMENTO) DE ALVENARIA DE VEDAÇÃO COM ESPUMA DE POLIURETANO EXPANSIVA. AF_03/2016</t>
  </si>
  <si>
    <t xml:space="preserve"> 7.2 </t>
  </si>
  <si>
    <t xml:space="preserve"> 7.2.1 </t>
  </si>
  <si>
    <t>PAREDE COM SISTEMA EM CHAPAS DE GESSO PARA DRYWALL, USO INTERNO, COM DUAS FACES SIMPLES E ESTRUTURA METÁLICA COM GUIAS DUPLAS PARA PAREDES COM ÁREA LÍQUIDA MENOR QUE 6 M2, COM VÃOS. AF_07/2023_PS</t>
  </si>
  <si>
    <t xml:space="preserve"> 7.2.2 </t>
  </si>
  <si>
    <t>PAREDE COM SISTEMA EM CHAPAS DE GESSO PARA DRYWALL, USO INTERNO, COM DUAS FACES SIMPLES E ESTRUTURA METÁLICA COM GUIAS DUPLAS, SEM VÃOS. AF_07/2023_PS</t>
  </si>
  <si>
    <t xml:space="preserve"> 7.2.3 </t>
  </si>
  <si>
    <t>PAREDE COM SISTEMA EM CHAPAS DE GESSO PARA DRYWALL, USO INTERNO, COM DUAS FACES SIMPLES E ESTRUTURA METÁLICA COM GUIAS DUPLAS PARA PAREDES COM ÁREA LÍQUIDA MAIOR OU IGUAL A 6 M2, COM VÃOS. AF_07/2023_PS</t>
  </si>
  <si>
    <t xml:space="preserve"> 7.2.4 </t>
  </si>
  <si>
    <t xml:space="preserve"> SESC-VED-501 </t>
  </si>
  <si>
    <t>FORNECIMENTO E INSTALAÇÃO DE LÁ DE VIDRO PARA FECHAMENTO EM DRYWALL</t>
  </si>
  <si>
    <t xml:space="preserve"> 7.2.5 </t>
  </si>
  <si>
    <t>INSTALAÇÃO DE REFORÇO METÁLICO EM PAREDE DRYWALL. AF_07/2023</t>
  </si>
  <si>
    <t>IMPERMEABILIZAÇÃO INTERNA E EXTERNA</t>
  </si>
  <si>
    <t>LIMPEZA DE SUPERFÍCIE COM JATO DE ALTA PRESSÃO. AF_04/2019</t>
  </si>
  <si>
    <t>IMPERMEABILIZAÇÃO DE SUPERFÍCIE COM ARGAMASSA POLIMÉRICA / MEMBRANA ACRÍLICA, 3 DEMÃOS. AF_09/2023</t>
  </si>
  <si>
    <t>EMBOÇO, PARA RECEBIMENTO DE CERÂMICA, EM ARGAMASSA TRAÇO 1:2:8, PREPARO MANUAL, APLICADO MANUALMENTE EM FACES INTERNAS DE PAREDES, PARA AMBIENTE COM ÁREA MAIOR QUE 10M2, ESPESSURA DE 10MM, COM EXECUÇÃO DE TALISCAS. AF_06/2014</t>
  </si>
  <si>
    <t>MASSA ÚNICA, PARA RECEBIMENTO DE PINTURA, EM ARGAMASSA TRAÇO 1:2:8, PREPARO MECÂNICO COM BETONEIRA 400L, APLICADA MANUALMENTE EM FACES INTERNAS DE PAREDES, ESPESSURA DE 10MM, COM EXECUÇÃO DE TALISCAS. AF_06/2014</t>
  </si>
  <si>
    <t>CONTRAPISO / PISO CIMENTADO LISO</t>
  </si>
  <si>
    <t>CONTRAPISO EM ARGAMASSA TRAÇO 1:4 (CIMENTO E AREIA), PREPARO MECÂNICO COM BETONEIRA 400 L, APLICADO EM ÁREAS SECAS SOBRE LAJE, ADERIDO, ACABAMENTO NÃO REFORÇADO, ESPESSURA 2CM. AF_07/2021</t>
  </si>
  <si>
    <t>CONTRAPISO EM ARGAMASSA TRAÇO 1:4 (CIMENTO E AREIA), PREPARO MECÂNICO COM BETONEIRA 400 L, APLICADO EM ÁREAS MOLHADAS SOBRE IMPERMEABILIZAÇÃO, ACABAMENTO NÃO REFORÇADO, ESPESSURA 3CM. AF_07/2021</t>
  </si>
  <si>
    <t>BANCADAS/DIVISÓRIA</t>
  </si>
  <si>
    <t xml:space="preserve"> SESC-REV-171 </t>
  </si>
  <si>
    <t>FORNECIMENTO E INSTALAÇÃO DE BANCADA, PIAS EM GRANITO BRANCO FORTALEZA  (incluso testeira rodobancas etc.)</t>
  </si>
  <si>
    <t xml:space="preserve"> SESC-REV-147 </t>
  </si>
  <si>
    <t>REVESTIMENTO EM PORCELANATO, COR: BRANCO, DIM.: 30X60CM</t>
  </si>
  <si>
    <t>REVESTIMENTO CERÂMICO PARA PISO COM PLACAS TIPO ESMALTADA EXTRA DE DIMENSÕES 45X45 CM APLICADA EM AMBIENTES DE ÁREA MAIOR QUE 10 M2. AF_02/2023_PE</t>
  </si>
  <si>
    <t>RODAPE 10X60CM CIMENTO NATURAL ACETINADO BRANCO PORTOBELLO</t>
  </si>
  <si>
    <t xml:space="preserve"> 9.5.5 </t>
  </si>
  <si>
    <t>PISO EM LADRILHO HIDRÁULICO APLICADO EM AMBIENTES EXTERNOS. AF_05/2020</t>
  </si>
  <si>
    <t xml:space="preserve"> 9.5.6 </t>
  </si>
  <si>
    <t>ESQUADRIA DE ALUMINIO</t>
  </si>
  <si>
    <t>PORTAS EM ALUMÍNIO DE ABRIR TIPO VENEZIANA COM GUARNIÇÃO, FIXAÇÃO COM PARAFUSOS - FORNECIMENTO E INSTALAÇÃO. AF_12/2019</t>
  </si>
  <si>
    <t xml:space="preserve"> 10.1.2 </t>
  </si>
  <si>
    <t xml:space="preserve"> 10.1.3 </t>
  </si>
  <si>
    <t>JANELA ALUMINIO NATURAL BASCULANTE COM VIDRO</t>
  </si>
  <si>
    <t xml:space="preserve"> 10.1.4 </t>
  </si>
  <si>
    <t xml:space="preserve"> SESC-SER-083 </t>
  </si>
  <si>
    <t>REMOÇAO E REINSTALAÇÃO DE PORTÃO 1,10 X2,10 EM AÇO COMPLETO, COM FERRAGENS E ADUELA, SEM ALISAR - (PORTÃO REAPROVEITADO)</t>
  </si>
  <si>
    <t xml:space="preserve"> 10.1.5 </t>
  </si>
  <si>
    <t>PEITORIL LINEAR EM GRANITO OU MÁRMORE, L = 15CM, COMPRIMENTO DE ATÉ 2M, ASSENTADO COM ARGAMASSA 1:6 COM ADITIVO. AF_11/2020</t>
  </si>
  <si>
    <t>ESQUADRIA DE MADEIRA</t>
  </si>
  <si>
    <t>KIT DE PORTA DE MADEIRA PARA VERNIZ, SEMI-OCA (LEVE OU MÉDIA), PADRÃO POPULAR, 70X210CM, ESPESSURA DE 3,5CM, ITENS INCLUSOS: DOBRADIÇAS, MONTAGEM E INSTALAÇÃO DE BATENTE, FECHADURA COM EXECUÇÃO DO FURO - FORNECIMENTO E INSTALAÇÃO. AF_12/2019</t>
  </si>
  <si>
    <t>SERVICO EMPREITADO-COLOCACAO PORTA DE MADEIRA</t>
  </si>
  <si>
    <t xml:space="preserve"> 10.2.3 </t>
  </si>
  <si>
    <t>KIT DE PORTA DE MADEIRA PARA VERNIZ, SEMI-OCA (LEVE OU MÉDIA), PADRÃO MÉDIO, 90X210CM, ESPESSURA DE 3,5CM, ITENS INCLUSOS: DOBRADIÇAS, MONTAGEM E INSTALAÇÃO DE BATENTE, FECHADURA COM EXECUÇÃO DO FURO - FORNECIMENTO E INSTALAÇÃO. AF_12/2019</t>
  </si>
  <si>
    <t xml:space="preserve"> 10.2.4 </t>
  </si>
  <si>
    <t>KIT DE PORTA-PRONTA DE MADEIRA EM ACABAMENTO MELAMÍNICO BRANCO, FOLHA PESADA OU SUPERPESADA, E BATENTE METÁLICO, 90X210CM, FIXAÇÃO COM ARGAMASSA - FORNECIMENTO E INSTALAÇÃO. AF_12/2019_PS</t>
  </si>
  <si>
    <t xml:space="preserve"> 10.2.5 </t>
  </si>
  <si>
    <t>PINTURA VERNIZ (INCOLOR) ALQUÍDICO EM MADEIRA, USO INTERNO, 3 DEMÃOS. AF_01/2021</t>
  </si>
  <si>
    <t xml:space="preserve"> 10.2.6 </t>
  </si>
  <si>
    <t xml:space="preserve"> SESC-ESQ-101 </t>
  </si>
  <si>
    <t>FORNECIMENTO E INSTALAÇÃO TELA DE NYLON TIPO MOSQUITEIRO COM MOLDURA EM ALUMÍNIO ANODIZADO NATURAL</t>
  </si>
  <si>
    <t xml:space="preserve"> 10.3 </t>
  </si>
  <si>
    <t xml:space="preserve"> 10.3.1 </t>
  </si>
  <si>
    <t xml:space="preserve"> SESC-ESQ-097 </t>
  </si>
  <si>
    <t>PORTA PIVOTANTE DE VIDRO TEMPERADO, 110X210 CM, ESPESSURA 10 MM, INCLUSIVE ACESSÓRIOS  E MOLA HIDRAULICA DE PISO.</t>
  </si>
  <si>
    <t xml:space="preserve"> 10.3.2 </t>
  </si>
  <si>
    <t>PELICULA ADESIVA APLICADA EM VIDROS-TIPO INSULFILM</t>
  </si>
  <si>
    <t xml:space="preserve"> 10.4 </t>
  </si>
  <si>
    <t>FECHADURAS / MAÇANETAS / ACESSÓRIOS</t>
  </si>
  <si>
    <t xml:space="preserve"> 10.4.1 </t>
  </si>
  <si>
    <t>CANTONEIRA METALICA PARA PROTECAO DE CANTOS-VIVOS</t>
  </si>
  <si>
    <t xml:space="preserve"> 10.4.2 </t>
  </si>
  <si>
    <t>PLACA DE IMPACTO DE PORTA 90x40cm</t>
  </si>
  <si>
    <t>CORRIMAO ALUMINO PINT.ELETROSTATICA BRANCA COM APOIOS</t>
  </si>
  <si>
    <t>GUARDA CORPO ALUMINIO ANOD.PINT.ELETR.BRANCO-C/VIDRO LAM.6mm</t>
  </si>
  <si>
    <t xml:space="preserve"> SESC-DRE-078 </t>
  </si>
  <si>
    <t>GRELHA FERRO FUNDIDO COM REQUADRO</t>
  </si>
  <si>
    <t>RASGOS, FUROS ENCHIMENTOS E ESCAVAÇÃO</t>
  </si>
  <si>
    <t>RASGO LINEAR MECANIZADO EM ALVENARIA, PARA RAMAIS/ DISTRIBUIÇÃO DE INSTALAÇÕES HIDRÁULICAS, DIÂMETROS MENORES OU IGUAIS A 40 MM. AF_09/2023</t>
  </si>
  <si>
    <t>RASGO LINEAR MECANIZADO EM ALVENARIA, PARA RAMAIS/ DISTRIBUIÇÃO DE INSTALAÇÕES HIDRÁULICAS, DIÂMETROS MAIORES QUE 40 MM E MENORES OU IGUAIS A 75 MM. AF_09/2023</t>
  </si>
  <si>
    <t>CHUMBAMENTO LINEAR EM ALVENARIA PARA RAMAIS/DISTRIBUIÇÃO DE INSTALAÇÕES HIDRÁULICAS COM DIÂMETROS MENORES OU IGUAIS A 40 MM. AF_09/2023</t>
  </si>
  <si>
    <t>CHUMBAMENTO LINEAR EM ALVENARIA PARA RAMAIS/DISTRIBUIÇÃO DE INSTALAÇÕES HIDRÁULICAS COM DIÂMETROS MAIORES QUE 40 MM E MENORES OU IGUAIS A 75 MM. AF_09/2023</t>
  </si>
  <si>
    <t>FURO MECANIZADO EM CONCRETO, COM PERFURATRIZ, PARA INSTALAÇÕES HIDRÁULICAS, DIÂMETROS MENORES OU IGUAIS A 40 MM. AF_09/2023</t>
  </si>
  <si>
    <t xml:space="preserve"> 12.1.6 </t>
  </si>
  <si>
    <t>FURO MECANIZADO EM CONCRETO, COM PERFURATRIZ, PARA INSTALAÇÕES HIDRÁULICAS, DIÂMETROS MAIORES QUE 40 MM E MENORES OU IGUAIS A 75 MM. AF_09/2023</t>
  </si>
  <si>
    <t xml:space="preserve"> 12.1.7 </t>
  </si>
  <si>
    <t>FURO MECANIZADO EM CONCRETO, COM PERFURATRIZ, PARA INSTALAÇÕES HIDRÁULICAS, DIÂMETROS MAIORES QUE 75 MM E MENORES OU IGUAIS A 150 MM. AF_09/2023</t>
  </si>
  <si>
    <t xml:space="preserve"> 12.1.8 </t>
  </si>
  <si>
    <t xml:space="preserve"> SESC-IMP-001 </t>
  </si>
  <si>
    <t>CALAFETAÇÃO DAS SAÍDAS DAS TUBULAÇÕES DO RESERVATÓRIO COM USO DE SELANTE ELASTOMÉRICO  MONOCOMPONENTE A BASE DE POLIURETANO, MONOPOL PU, REF. VIAPOL.</t>
  </si>
  <si>
    <t xml:space="preserve"> 12.1.9 </t>
  </si>
  <si>
    <t>RASGO LINEAR MECANIZADO EM CONTRAPISO, PARA RAMAIS/ DISTRIBUIÇÃO DE INSTALAÇÕES HIDRÁULICAS, DIÂMETROS MAIORES QUE 75 MM E MENORES OU IGUAIS A 100 MM. AF_09/2023_PS</t>
  </si>
  <si>
    <t xml:space="preserve"> 12.1.10 </t>
  </si>
  <si>
    <t>RASGO LINEAR MECANIZADO EM CONTRAPISO, PARA RAMAIS/ DISTRIBUIÇÃO DE INSTALAÇÕES HIDRÁULICAS, DIÂMETROS MAIORES QUE 40 MM E MENORES OU IGUAIS A 75 MM. AF_09/2023_PS</t>
  </si>
  <si>
    <t>(COMPOSIÇÃO REPRESENTATIVA) DO SERVIÇO DE INSTALAÇÃO DE TUBOS DE PVC, SOLDÁVEL, ÁGUA FRIA, DN 40 MM (INSTALADO EM PRUMADA), INCLUSIVE CONEXÕES, CORTES E FIXAÇÕES, PARA PRÉDIOS. AF_10/2015</t>
  </si>
  <si>
    <t xml:space="preserve"> 12.2.6 </t>
  </si>
  <si>
    <t>REGISTROS, VALVULAS</t>
  </si>
  <si>
    <t>REGISTRO DE GAVETA BRUTO, LATÃO, ROSCÁVEL, 3/4", COM ACABAMENTO E CANOPLA CROMADOS - FORNECIMENTO E INSTALAÇÃO. AF_08/2021</t>
  </si>
  <si>
    <t xml:space="preserve"> 12.4 </t>
  </si>
  <si>
    <t>CAIXAS, RALOS E OUTROS</t>
  </si>
  <si>
    <t xml:space="preserve"> 12.4.1 </t>
  </si>
  <si>
    <t>CAIXA D´ÁGUA EM POLIETILENO, 1000 LITROS (INCLUSOS TUBOS, CONEXÕES E TORNEIRA DE BÓIA) - FORNECIMENTO E INSTALAÇÃO. AF_06/2021</t>
  </si>
  <si>
    <t xml:space="preserve"> 12.4.2 </t>
  </si>
  <si>
    <t>CAIXA DE GORDURA PEQUENA (CAPACIDADE: 19 L), CIRCULAR, EM PVC, DIÂMETRO INTERNO= 0,3 M. AF_12/2020</t>
  </si>
  <si>
    <t xml:space="preserve"> 12.4.3 </t>
  </si>
  <si>
    <t>CAIXA SIFONADA, COM GRELHA QUADRADA, PVC, DN 150 X 150 X 50 MM, JUNTA SOLDÁVEL, FORNECIDA E INSTALADA EM RAMAL DE DESCARGA OU EM RAMAL DE ESGOTO SANITÁRIO. AF_08/2022</t>
  </si>
  <si>
    <t xml:space="preserve"> 12.4.4 </t>
  </si>
  <si>
    <t xml:space="preserve"> SESC-HID-226 </t>
  </si>
  <si>
    <t>FORNECIMENTO E INSTALAÇÃO DE RALO SIFONADO COM GRELHA QUADRADA COM FECHO 100x100mm EM AÇO INOX - CAIXILHO, ACABAMENTO ACETINADO</t>
  </si>
  <si>
    <t xml:space="preserve"> 12.5 </t>
  </si>
  <si>
    <t>LOUÇAS, METAIS E ACESSORIOS PARA BANHEIROS</t>
  </si>
  <si>
    <t xml:space="preserve"> 12.5.1 </t>
  </si>
  <si>
    <t xml:space="preserve"> SESC-HID-277 </t>
  </si>
  <si>
    <t>FORNECIMENTO E INSTALAÇÃO DE VASO SANITÁRIO PARA PcD COM CAIXA ACOPLADA COM DUPLO ACIONAMENTO (1ª LINHA) - COMPLETO EXCLUSO O ASSENTO</t>
  </si>
  <si>
    <t xml:space="preserve"> 12.5.2 </t>
  </si>
  <si>
    <t>CABIDE FLEX CROMADO 2060.C.FLX DECA</t>
  </si>
  <si>
    <t xml:space="preserve"> 12.5.3 </t>
  </si>
  <si>
    <t>ESPELHO EM CRISTAL INCOLOR 6mm APLICADO PAREDES</t>
  </si>
  <si>
    <t xml:space="preserve"> 12.5.4 </t>
  </si>
  <si>
    <t xml:space="preserve"> 12.5.5 </t>
  </si>
  <si>
    <t xml:space="preserve"> 12.5.6 </t>
  </si>
  <si>
    <t xml:space="preserve"> 12.5.7 </t>
  </si>
  <si>
    <t xml:space="preserve"> 12.5.8 </t>
  </si>
  <si>
    <t>LAVATORIO SUSPENSO LOUCA BRANCA LINHA IZY L-15.17 - DECA</t>
  </si>
  <si>
    <t xml:space="preserve"> 12.5.9 </t>
  </si>
  <si>
    <t xml:space="preserve"> 12.5.10 </t>
  </si>
  <si>
    <t>LAVATORIO COM COLUNA SUSPENSA RAVENA L-915 CREME DECA</t>
  </si>
  <si>
    <t xml:space="preserve"> 12.5.11 </t>
  </si>
  <si>
    <t xml:space="preserve"> 12.5.12 </t>
  </si>
  <si>
    <t xml:space="preserve"> 12.5.13 </t>
  </si>
  <si>
    <t xml:space="preserve"> SESC-HID-278 </t>
  </si>
  <si>
    <t>FORNECIMENTO E INSTALAÇÃO VASO SANITÁRIO COM CAIXA ACOPLADA COM DUPLO ACIONAMENTO (1ª LINHA) - COMPLETO EXCLUSO O ASSENTO</t>
  </si>
  <si>
    <t>Un</t>
  </si>
  <si>
    <t xml:space="preserve"> 12.5.14 </t>
  </si>
  <si>
    <t>GRELHA PARA RALO 15x15cm CROMADA</t>
  </si>
  <si>
    <t xml:space="preserve"> 12.5.15 </t>
  </si>
  <si>
    <t xml:space="preserve"> 12.5.16 </t>
  </si>
  <si>
    <t xml:space="preserve"> 12.5.17 </t>
  </si>
  <si>
    <t>BATE MACA EM PVC FLEXIVEL 20CM SOBREPOR</t>
  </si>
  <si>
    <t xml:space="preserve"> 12.5.18 </t>
  </si>
  <si>
    <t>SABONETEIRA DE PAREDE EM METAL CROMADO, INCLUSO FIXAÇÃO. AF_01/2020</t>
  </si>
  <si>
    <t xml:space="preserve"> 12.5.19 </t>
  </si>
  <si>
    <t>LAVAT SEMI ENCAIXE BRANCO L830.17 DECA COM VALVULA E RABICHO</t>
  </si>
  <si>
    <t xml:space="preserve"> 12.5.20 </t>
  </si>
  <si>
    <t>LAVATORIO DE CANTO IZY BRANCO 41X33CM DECA</t>
  </si>
  <si>
    <t xml:space="preserve"> 12.5.21 </t>
  </si>
  <si>
    <t>SUPORTE MÃO FRANCESA EM ACO, ABAS IGUAIS 40 CM, CAPACIDADE MINIMA 70 KG, BRANCO - FORNECIMENTO E INSTALAÇÃO. AF_01/2020</t>
  </si>
  <si>
    <t xml:space="preserve"> 12.5.22 </t>
  </si>
  <si>
    <t>CUBA DE EMBUTIR DE AÇO INOXIDÁVEL MÉDIA, INCLUSO VÁLVULA TIPO AMERICANA EM METAL CROMADO E SIFÃO FLEXÍVEL EM PVC - FORNECIMENTO E INSTALAÇÃO. AF_01/2020</t>
  </si>
  <si>
    <t xml:space="preserve"> 12.5.23 </t>
  </si>
  <si>
    <t xml:space="preserve"> 12.5.24 </t>
  </si>
  <si>
    <t>ASSENTO PARA VASO SANITARIO CELITE (SOMENTE MAO-DE-OBRA)</t>
  </si>
  <si>
    <t xml:space="preserve"> 12.5.25 </t>
  </si>
  <si>
    <t>KIT DE FIXACAO DE VASOS SANITARIOS (MAO-DE-OBRA)</t>
  </si>
  <si>
    <t xml:space="preserve"> 12.5.26 </t>
  </si>
  <si>
    <t>VASO SANITARIO VITRIFICADO BRANCO KARINA (SOMENTE MAO-DE-OBRA)</t>
  </si>
  <si>
    <t xml:space="preserve"> 12.5.27 </t>
  </si>
  <si>
    <t>CONJUNTO DE FIXACAO PARA LAVATORIOS (SOMENTE MAO-DE-OBRA)</t>
  </si>
  <si>
    <t xml:space="preserve"> 12.5.28 </t>
  </si>
  <si>
    <t>LAVATORIO L-810 BRANCO SEM METAIS (SOMENTE MAO-DE-OBRA)</t>
  </si>
  <si>
    <t xml:space="preserve"> 12.5.29 </t>
  </si>
  <si>
    <t>TORNEIRA LAVAGEM CROMADA (SOMENTE MAO-DE-OBRA)</t>
  </si>
  <si>
    <t xml:space="preserve"> 12.5.30 </t>
  </si>
  <si>
    <t xml:space="preserve"> SESC-HID-279 </t>
  </si>
  <si>
    <t>BARRA DE APOIO EM, EM ACO INOX POLIDO  CM, FIXADA NA PAREDE - SOMENTE INSTALACAO. AF_01/2020</t>
  </si>
  <si>
    <t xml:space="preserve"> 12.5.31 </t>
  </si>
  <si>
    <t>SIFÃO DO TIPO GARRAFA EM METAL CROMADO 1 X 1.1/2 - FORNECIMENTO E INSTALAÇÃO. AF_01/2020</t>
  </si>
  <si>
    <t>INSTALAÇÕES ELÉTRICAS</t>
  </si>
  <si>
    <t>REFLETOR 100W LED LINEAR BLINDADO A PROVA D'AGUA</t>
  </si>
  <si>
    <t xml:space="preserve"> SESC-ELE-251 </t>
  </si>
  <si>
    <t>FORNECIMENTO E INSTALAÇÃO DE  LUMINÁRIA DE EMBUTIR ITAIM - MINOTAURO RE 4000K 39W 900mA (1697 - Gba)</t>
  </si>
  <si>
    <t xml:space="preserve"> 13.1.3 </t>
  </si>
  <si>
    <t xml:space="preserve"> SESC-ELE-410 </t>
  </si>
  <si>
    <t>LUMINARIA DE EMBUTIR LED DIAMENTE 30CM 24W 3000K STELLA</t>
  </si>
  <si>
    <t xml:space="preserve"> 13.1.4 </t>
  </si>
  <si>
    <t>LUMINÁRIA ARANDELA TIPO TARTARUGA, COM GRADE, DE SOBREPOR, COM 1 LÂMPADA FLUORESCENTE DE 15 W, SEM REATOR - FORNECIMENTO E INSTALAÇÃO. AF_02/2020</t>
  </si>
  <si>
    <t xml:space="preserve"> 13.1.5 </t>
  </si>
  <si>
    <t>SENSOR DE PRESENÇA COM FOTOCÉLULA, FIXAÇÃO EM PAREDE - FORNECIMENTO E INSTALAÇÃO. AF_02/2020</t>
  </si>
  <si>
    <t xml:space="preserve"> 13.1.6 </t>
  </si>
  <si>
    <t xml:space="preserve"> SESC-ELE-500 </t>
  </si>
  <si>
    <t>FORNECIMENTO E INSTALAÇÃO DE LUMINÁRIA MODELO EMBUTIDO DE SOLO/CHÃO LED FLAT IN REDONDO ASSIMÉTRICO EXTERNO PRETO TEXTURIZADO IRC&gt;80 16W 2700K | REF.: INTERLIGHT 3641-AS-S OU EQUIVALENTE</t>
  </si>
  <si>
    <t>ELETRODUTOS / TUBOS / CAIXAS / ELETROCALHAS</t>
  </si>
  <si>
    <t xml:space="preserve"> SESC-ELE-620 </t>
  </si>
  <si>
    <t>ELETRODUTO METALICO, EM ACABAMENTO GALVANIZADO ELETROLITICO SEMI-PESADO, DIAMETRO 3", PAREDE DE 3,35 MM, INCLUSIVE CONEXOES</t>
  </si>
  <si>
    <t xml:space="preserve"> SESC-ELE-704 </t>
  </si>
  <si>
    <t>ELETRODUTO DE AÇO GALVANIZADO PESADO, INCLUSIVE CONEXÕES, SUPORTES E FIXAÇÃO DN 50 (2")</t>
  </si>
  <si>
    <t xml:space="preserve"> SESC-ELE-619 </t>
  </si>
  <si>
    <t>ELETRODUTO METALICO, EM ACABAMENTO GALVANIZADO ELETROLITICO SEMI-PESADO, DIAMETRO 1 1/2", PAREDE DE 3,00 MM, INCLUSIVE CONEXOES</t>
  </si>
  <si>
    <t xml:space="preserve"> 13.2.4 </t>
  </si>
  <si>
    <t xml:space="preserve"> 13.2.5 </t>
  </si>
  <si>
    <t>ELETRODUTO FLEXÍVEL CORRUGADO, PEAD, DN 40 MM (1 1/4"), PARA CIRCUITOS TERMINAIS, INSTALADO EM FORRO - FORNECIMENTO E INSTALAÇÃO. AF_03/2023</t>
  </si>
  <si>
    <t xml:space="preserve"> 13.2.6 </t>
  </si>
  <si>
    <t xml:space="preserve"> 13.2.7 </t>
  </si>
  <si>
    <t>CAIXA RETANGULAR 4" X 2" BAIXA (0,30 M DO PISO), PVC, INSTALADA EM PAREDE - FORNECIMENTO E INSTALAÇÃO. AF_03/2023</t>
  </si>
  <si>
    <t xml:space="preserve"> 13.2.8 </t>
  </si>
  <si>
    <t>CAIXA RETANGULAR 4" X 2" MÉDIA (1,30 M DO PISO), PVC, INSTALADA EM PAREDE - FORNECIMENTO E INSTALAÇÃO. AF_03/2023</t>
  </si>
  <si>
    <t xml:space="preserve"> 13.2.9 </t>
  </si>
  <si>
    <t>CAIXA RETANGULAR 4" X 2" ALTA (2,00 M DO PISO), PVC, INSTALADA EM PAREDE - FORNECIMENTO E INSTALAÇÃO. AF_03/2023</t>
  </si>
  <si>
    <t xml:space="preserve"> 13.2.10 </t>
  </si>
  <si>
    <t>CAIXA RETANGULAR 4" X 4" MÉDIA (1,30 M DO PISO), PVC, INSTALADA EM PAREDE - FORNECIMENTO E INSTALAÇÃO. AF_03/2023</t>
  </si>
  <si>
    <t xml:space="preserve"> 13.2.11 </t>
  </si>
  <si>
    <t>CAIXA DE PASSAGEM PVC 4X2" - FORNECIMENTO E INSTALACAO</t>
  </si>
  <si>
    <t xml:space="preserve"> 13.2.12 </t>
  </si>
  <si>
    <t>ELETRODUTO FLEXÍVEL CORRUGADO REFORÇADO, PVC, DN 25 MM (3/4"), PARA CIRCUITOS TERMINAIS, INSTALADO EM FORRO - FORNECIMENTO E INSTALAÇÃO. AF_03/2023</t>
  </si>
  <si>
    <t xml:space="preserve"> 13.2.13 </t>
  </si>
  <si>
    <t>ELETRODUTO FLEXÍVEL CORRUGADO REFORÇADO, PVC, DN 25 MM (3/4"), PARA CIRCUITOS TERMINAIS, INSTALADO EM PAREDE - FORNECIMENTO E INSTALAÇÃO. AF_03/2023</t>
  </si>
  <si>
    <t xml:space="preserve"> 13.2.14 </t>
  </si>
  <si>
    <t>ELETRODUTO FLEXÍVEL CORRUGADO REFORÇADO, PVC, DN 32 MM (1"), PARA CIRCUITOS TERMINAIS, INSTALADO EM FORRO - FORNECIMENTO E INSTALAÇÃO. AF_03/2023</t>
  </si>
  <si>
    <t xml:space="preserve"> 13.2.15 </t>
  </si>
  <si>
    <t xml:space="preserve"> SESC-ELE-224 </t>
  </si>
  <si>
    <t>ELETRODUTO DE AÇO GALVANIZADO, CLASSE LEVE, DN 25 MM (1), APARENTE,  INCLUSIVE CONEXÕES  E FIXAÇÕES- FORNECIMENTO E INSTALAÇÃO. AF_11/2016_P</t>
  </si>
  <si>
    <t xml:space="preserve"> 13.2.16 </t>
  </si>
  <si>
    <t xml:space="preserve"> SESC-ELE-099 </t>
  </si>
  <si>
    <t>ELETRODUTO METÁLICO FLEXÍVEL, DIÂMETRO NOMINAL 1”, CAPA PLÁSTICA NA COR PRETO, TIPO SEALTUBE OU EQUIVALENTE INCLUSIVE CONEXÕES</t>
  </si>
  <si>
    <t xml:space="preserve"> 13.2.17 </t>
  </si>
  <si>
    <t xml:space="preserve"> 13.2.18 </t>
  </si>
  <si>
    <t xml:space="preserve"> 13.2.19 </t>
  </si>
  <si>
    <t xml:space="preserve"> 13.2.20 </t>
  </si>
  <si>
    <t xml:space="preserve"> SESC-ELE-357 </t>
  </si>
  <si>
    <t>ELETRODUTO DE AÇO GALVANIZADO MÉDIO, INCLUSIVE CONEXÕES, SUPORTES E FIXAÇÃO DN 80 (3")</t>
  </si>
  <si>
    <t xml:space="preserve"> 13.3 </t>
  </si>
  <si>
    <t>QUADROS</t>
  </si>
  <si>
    <t xml:space="preserve"> 13.3.1 </t>
  </si>
  <si>
    <t xml:space="preserve"> SESC-ELE-789 </t>
  </si>
  <si>
    <t>ENTRADA DE ENERGIA ELÉTRICA, SUBTERRÂNEA, TRIFÁSICA, COM CAIXA DE EMBUTIR, E DISJUNTOR DIN 150A  AF_07/2020_PS</t>
  </si>
  <si>
    <t xml:space="preserve"> 13.3.2 </t>
  </si>
  <si>
    <t xml:space="preserve"> SESC-ELE-790 </t>
  </si>
  <si>
    <t>FORNECIMENTO E INSTALAÇÃO DE QUADRO GERAL DE BAIXA TENSAO TIPO QGBT CTG CATAGUASES CONFORME PROJETO</t>
  </si>
  <si>
    <t xml:space="preserve"> 13.3.3 </t>
  </si>
  <si>
    <t xml:space="preserve"> SESC-ELE-791 </t>
  </si>
  <si>
    <t>FORNECIMENTO E INSTALAÇÃO DE  QUADRO GERAL DE BAIXA TENSAO (QDCI)  CTG CATAGUASES CONFORME PROJETO</t>
  </si>
  <si>
    <t xml:space="preserve"> 13.3.4 </t>
  </si>
  <si>
    <t xml:space="preserve"> SESC-ELE-792 </t>
  </si>
  <si>
    <t>FORNECIMENTO E INSTALAÇÃO DE QUADRO GERAL DE BAIXA TENSAO  (QDCS) (SESC CATAGUASES) CONFORME PROJETO</t>
  </si>
  <si>
    <t xml:space="preserve"> 13.3.5 </t>
  </si>
  <si>
    <t xml:space="preserve"> SESC-ELE-793 </t>
  </si>
  <si>
    <t>FORNECIMENTO E INSTALAÇÃO DE QUADRO GERAL DE BAIXA TENSAO  QDC_SIND (SESC CATAGUASES)) CONFORME PROJETO</t>
  </si>
  <si>
    <t xml:space="preserve"> 13.3.6 </t>
  </si>
  <si>
    <t>RETIRADA QUADROS ELETRICOS COM ATE 18 DISJUNTORES</t>
  </si>
  <si>
    <t xml:space="preserve"> 13.4 </t>
  </si>
  <si>
    <t xml:space="preserve"> 13.4.1 </t>
  </si>
  <si>
    <t>CONDULETE DE ALUMÍNIO, TIPO X, PARA ELETRODUTO DE AÇO GALVANIZADO DN 25 MM (1</t>
  </si>
  <si>
    <t xml:space="preserve"> 13.4.2 </t>
  </si>
  <si>
    <t>CONDULETE DE ALUMÍNIO, TIPO X, PARA ELETRODUTO DE AÇO GALVANIZADO DN 32 MM (1 1/4</t>
  </si>
  <si>
    <t xml:space="preserve"> 13.4.3 </t>
  </si>
  <si>
    <t xml:space="preserve"> SESC-ELE-716 </t>
  </si>
  <si>
    <t>CONDULETE DE ALUMÍNIO, TIPO X, PARA ELETRODUTO DE AÇO GALVANIZADO DN 40 MM (1 1/2</t>
  </si>
  <si>
    <t xml:space="preserve"> 13.4.4 </t>
  </si>
  <si>
    <t xml:space="preserve"> 13.4.5 </t>
  </si>
  <si>
    <t>CONDULETE DE ALUMÍNIO, TIPO X, PARA ELETRODUTO DE AÇO GALVANIZADO DN 20 MM (3/4</t>
  </si>
  <si>
    <t xml:space="preserve"> 13.4.6 </t>
  </si>
  <si>
    <t>CONDULETE ALUMINIO ""X"" 2"" COM TAMPA</t>
  </si>
  <si>
    <t xml:space="preserve"> 13.5 </t>
  </si>
  <si>
    <t xml:space="preserve"> 13.5.1 </t>
  </si>
  <si>
    <t xml:space="preserve"> 13.5.2 </t>
  </si>
  <si>
    <t xml:space="preserve"> 13.5.3 </t>
  </si>
  <si>
    <t>CABO DE COBRE FLEXÍVEL ISOLADO, 10 MM², ANTI-CHAMA 0,6/1,0 KV, PARA DISTRIBUIÇÃO - FORNECIMENTO E INSTALAÇÃO. AF_12/2015</t>
  </si>
  <si>
    <t xml:space="preserve"> 13.5.4 </t>
  </si>
  <si>
    <t>CABO DE COBRE FLEXÍVEL ISOLADO, 50 MM², ANTI-CHAMA 0,6/1,0 KV, PARA REDE ENTERRADA DE DISTRIBUIÇÃO DE ENERGIA ELÉTRICA - FORNECIMENTO E INSTALAÇÃO. AF_12/2021</t>
  </si>
  <si>
    <t xml:space="preserve"> 13.5.5 </t>
  </si>
  <si>
    <t>CABO DE COBRE FLEXÍVEL ISOLADO, 95 MM², ANTI-CHAMA 0,6/1,0 KV, PARA REDE ENTERRADA DE DISTRIBUIÇÃO DE ENERGIA ELÉTRICA - FORNECIMENTO E INSTALAÇÃO. AF_12/2021</t>
  </si>
  <si>
    <t xml:space="preserve"> 13.5.6 </t>
  </si>
  <si>
    <t>CABO PP CORDPLAST 3 CONDUTORES 450/750V 1,50mm2</t>
  </si>
  <si>
    <t xml:space="preserve"> 13.5.7 </t>
  </si>
  <si>
    <t xml:space="preserve"> 13.5.8 </t>
  </si>
  <si>
    <t xml:space="preserve"> 13.6 </t>
  </si>
  <si>
    <t xml:space="preserve"> 13.6.1 </t>
  </si>
  <si>
    <t>TOMADA BAIXA DE EMBUTIR (1 MÓDULO), 2P+T 20 A, INCLUINDO SUPORTE E PLACA - FORNECIMENTO E INSTALAÇÃO. AF_03/2023</t>
  </si>
  <si>
    <t xml:space="preserve"> 13.6.2 </t>
  </si>
  <si>
    <t xml:space="preserve"> 13.6.3 </t>
  </si>
  <si>
    <t xml:space="preserve"> 13.6.4 </t>
  </si>
  <si>
    <t>TOMADA BAIXA DE EMBUTIR (2 MÓDULOS), 2P+T 20 A, INCLUINDO SUPORTE E PLACA - FORNECIMENTO E INSTALAÇÃO. AF_03/2023</t>
  </si>
  <si>
    <t xml:space="preserve"> 13.6.5 </t>
  </si>
  <si>
    <t>TOMADA MÉDIA DE EMBUTIR (2 MÓDULOS), 2P+T 20 A, INCLUINDO SUPORTE E PLACA - FORNECIMENTO E INSTALAÇÃO. AF_03/2023</t>
  </si>
  <si>
    <t xml:space="preserve"> 13.6.6 </t>
  </si>
  <si>
    <t xml:space="preserve"> 13.6.7 </t>
  </si>
  <si>
    <t>INTERRUPTOR SIMPLES (2 MÓDULOS) COM INTERRUPTOR PARALELO (2 MÓDULOS), 10A/250V, INCLUINDO SUPORTE E PLACA - FORNECIMENTO E INSTALAÇÃO. AF_03/2023</t>
  </si>
  <si>
    <t xml:space="preserve"> 13.6.8 </t>
  </si>
  <si>
    <t>INTERRUPTOR SIMPLES (3 MÓDULOS), 10A/250V, INCLUINDO SUPORTE E PLACA - FORNECIMENTO E INSTALAÇÃO. AF_03/2023</t>
  </si>
  <si>
    <t xml:space="preserve"> 13.6.9 </t>
  </si>
  <si>
    <t>INTERRUPTOR SIMPLES (1 MÓDULO) COM INTERRUPTOR PARALELO (1 MÓDULO), 10A/250V, INCLUINDO SUPORTE E PLACA - FORNECIMENTO E INSTALAÇÃO. AF_03/2023</t>
  </si>
  <si>
    <t xml:space="preserve"> 13.6.10 </t>
  </si>
  <si>
    <t>BOTOEIRA ANTI PANICO ALARME WC AUDIVISUAL PNE/PCD NBR9050</t>
  </si>
  <si>
    <t xml:space="preserve"> 13.6.11 </t>
  </si>
  <si>
    <t>INTERRUPTOR DIFERENCIAL RESIDUAL DR-25A</t>
  </si>
  <si>
    <t xml:space="preserve"> 13.7 </t>
  </si>
  <si>
    <t xml:space="preserve"> 13.7.1 </t>
  </si>
  <si>
    <t>RASGO LINEAR MANUAL EM ALVENARIA, PARA ELETRODUTOS, DIÂMETROS MENORES OU IGUAIS A 40 MM. AF_09/2023</t>
  </si>
  <si>
    <t xml:space="preserve"> 13.7.2 </t>
  </si>
  <si>
    <t>CHUMBAMENTO LINEAR EM ALVENARIA PARA ELETRODUTOS COM DIÂMETROS MENORES OU IGUAIS A 40 MM. AF_09/2023</t>
  </si>
  <si>
    <t xml:space="preserve"> 13.7.3 </t>
  </si>
  <si>
    <t>FURO MANUAL EM ALVENARIA, PARA INSTALAÇÕES ELÉTRICAS, DIÂMETROS MENORES OU IGUAIS A 40 MM. AF_09/2023</t>
  </si>
  <si>
    <t xml:space="preserve"> 13.7.4 </t>
  </si>
  <si>
    <t xml:space="preserve"> SESC-PCI-047 </t>
  </si>
  <si>
    <t>FORNECIMENTO E INSTALAÇÃO DE PLACA DE SINALIZAÇÃO DE ALERTA  "CUIDADO, RISCO DE CHOQUE ELÉTRICO"  PLACA TIPO A5 (CONFORME IT-15 CORPO DE BOMBEIROS). DIMENSÃO 340mm.</t>
  </si>
  <si>
    <t xml:space="preserve"> SESC-PCI-039 </t>
  </si>
  <si>
    <t>FORNECIMENTO E INSTALAÇÃO DE PLACA DE SINALIZAÇÃO DE EQUIPAMENTOS DE COMBATE A INCÊNDIO E ALARME.  "EXTINTOR DE INCÊNDIO". PLACA TIPO E5 (CONFORME IT-15 CORPO DE BOMBEIROS) DIMENSÃO: 20X20cm</t>
  </si>
  <si>
    <t xml:space="preserve"> SESC-PCI-042 </t>
  </si>
  <si>
    <t>FORNECIMENTO E INSTALAÇÃO DE PLACA DE SINALIZAÇÃO COMPLEMENTAR  "INDICAÇÃO DOS SISTEMAS DE PROTEÇÃO CONTRA INCÊNDIO EXISTENTES NA EDIFICAÇÃO"  PLACA TIPO M1 (CONFORME IT-15 CORPO DE BOMBEIROS). DIMENSÃO 300x300 mm</t>
  </si>
  <si>
    <t xml:space="preserve"> SESC-PCI-283 </t>
  </si>
  <si>
    <t>FORNECIMENTO E INSTALAÇÃO - PLACA DE ORIENTAÇÃO E SALVAMENTO TIPO "S2" EM MATERIAL PLÁSTICO. PICTOGRAMA PESSOA E SETA "PARA DIREITA" OU "PARA ESQUERDA" NA COR BRANCA FOTOLUMINESCENTE / FUNDO COR VERDE / DIMENSÕES 25X15CM</t>
  </si>
  <si>
    <t xml:space="preserve"> 14.1.7 </t>
  </si>
  <si>
    <t xml:space="preserve"> SESC-PCI-226 </t>
  </si>
  <si>
    <t>FORNECIMENTO E INSTALAÇÃO DE PLACA DE ORIENTAÇÃO E SALVAMENTO.  PLACA INDICATIVA  ESCADA DE EMERGÊNCIA  TIPO S7 (CONFORME IT-15 CORPO DE BOMBEIROS). DIMENSÃO 252x126mm</t>
  </si>
  <si>
    <t xml:space="preserve"> 14.1.8 </t>
  </si>
  <si>
    <t xml:space="preserve"> SESC-PCI-029 </t>
  </si>
  <si>
    <t>FORNECIMENTO E INSTALAÇÃO DE PLACA DE ORIENTAÇÃO E SALVAMENTO.  PLACA INDICATIVA  ESCADA DE EMERGÊNCIA  TIPO S9 (CONFORME IT-15 CORPO DE BOMBEIROS) DIMENSÃO 252x126 mm</t>
  </si>
  <si>
    <t xml:space="preserve"> 14.1.9 </t>
  </si>
  <si>
    <t xml:space="preserve"> 14.1.10 </t>
  </si>
  <si>
    <t xml:space="preserve"> SESC-PCI-098 </t>
  </si>
  <si>
    <t>FORNECIMENTO E INSTALAÇÃO DE PLACA DE ORIENTAÇÃO E SALVAMENTO.  PLACA INDICATIVA  SAÍDA DE EMERGÊNCIA.  TIPO S12 (CONFORME IT-15 CORPO DE BOMBEIROS). DIMENSÃO 252x126 mm</t>
  </si>
  <si>
    <t xml:space="preserve"> 14.1.11 </t>
  </si>
  <si>
    <t xml:space="preserve"> SESC-SPR-098 </t>
  </si>
  <si>
    <t>APLICAÇÃO DE FAIXA/FITA ADESIVA ANTIDERRAPANTE, LARGURA 50MM, EM DEGRAUS DE ESCADA, INCLUSIVE FORNECIMENTO</t>
  </si>
  <si>
    <t xml:space="preserve"> SESC-PCI-007 </t>
  </si>
  <si>
    <t>EXTINTOR DE INCÊNDIO PORTÁTIL COM CARGA DE PQS DE 8 KG, 4A;40:BC - FORNECIMENTO E INSTALAÇÃO. AF_10/2020_P</t>
  </si>
  <si>
    <t>INSTALAÇÕES DE CFTV / TELEFONIA / AUDIOVISUAL / CABEAMENTO ESTRUTURADO</t>
  </si>
  <si>
    <t>ENTRADA DA OPERADORA</t>
  </si>
  <si>
    <t>CAIXA DE PASSAGEM PARA TELEFONE 15X15X10CM (SOBREPOR), FORNECIMENTO E INSTALACAO. AF_11/2019</t>
  </si>
  <si>
    <t>REDE DADOS E SEG. PAT.</t>
  </si>
  <si>
    <t xml:space="preserve"> SESC-ELE- 540 </t>
  </si>
  <si>
    <t>ED-19521 ELETROCALHA PERFURADA (150X50)MM EM CHAPA DE AÇO GALVANIZADO #22, COM TRATAMENTO PRÉ-ZINCADO, INCLUSIVE TAMPA DE ENCAIXE, FIXAÇÃO SUPERIOR, CONEXÕES E ACESSÓRIOS</t>
  </si>
  <si>
    <t xml:space="preserve"> SESC-ELE-222 </t>
  </si>
  <si>
    <t>CONJUNTO DE UMA (1) TOMADA DE DADOS (CONECTOR RJ45 CAT.6E), COM PLACA 4"X2" DE DOIS (2) POSTOS, INCLUSIVE FORNECIMENTO, INSTALAÇÃO, SUPORTE, MÓDULO E PLACA</t>
  </si>
  <si>
    <t xml:space="preserve"> SESC-ELE-221 </t>
  </si>
  <si>
    <t>CONJUNTO DE DUAS (2) TOMADAS DE DADOS (CONECTOR RJ45 CAT.6E), COM PLACA 4"X2" DE DOIS (2) POSTOS, INCLUSIVE FORNECIMENTO, INSTALAÇÃO, SUPORTE, MÓDULO E PLACA</t>
  </si>
  <si>
    <t>TOMADA DE REDE RJ45 - FORNECIMENTO E INSTALAÇÃO. AF_11/2019</t>
  </si>
  <si>
    <t>RACK FECHADO PARA SERVIDOR - FORNECIMENTO E INSTALAÇÃO. AF_11/2019</t>
  </si>
  <si>
    <t>RACK 16U 19"" x 675mm COM PORTA DE ACRILICO FUME</t>
  </si>
  <si>
    <t>PATCH PANEL 24 PORTAS, CATEGORIA 6 - FORNECIMENTO E INSTALAÇÃO. AF_11/2019</t>
  </si>
  <si>
    <t>CABO ELETRÔNICO CATEGORIA 6, INSTALADO EM EDIFICAÇÃO INSTITUCIONAL - FORNECIMENTO E INSTALAÇÃO. AF_11/2019</t>
  </si>
  <si>
    <t xml:space="preserve"> 15.2.9 </t>
  </si>
  <si>
    <t>PATCH CORDS RJ45 CAT 6 4 PARES 2,0M</t>
  </si>
  <si>
    <t xml:space="preserve"> 15.2.10 </t>
  </si>
  <si>
    <t xml:space="preserve"> ED-48368 </t>
  </si>
  <si>
    <t>SETOP</t>
  </si>
  <si>
    <t>CERTIFICAÇÃO DE GARANTIA DE TRANSMISSÃO DE CABOS LÓGICOS CAT. 5/6</t>
  </si>
  <si>
    <t xml:space="preserve"> 15.2.11 </t>
  </si>
  <si>
    <t>SAIDA HORIZONTAL PARA ELETROCALHA 1 1/4""</t>
  </si>
  <si>
    <t xml:space="preserve"> 15.2.12 </t>
  </si>
  <si>
    <t>DISTRIBUIDOR INTERNO OPTICO DIO 24 FIBRAS</t>
  </si>
  <si>
    <t xml:space="preserve"> 15.2.13 </t>
  </si>
  <si>
    <t>CABO DE FIBRA OPTICA 4 FIBRAS - PADRAO MULTIMODO</t>
  </si>
  <si>
    <t xml:space="preserve"> 15.2.14 </t>
  </si>
  <si>
    <t>CORDAO OPTICO DUPLEX MULTIMODO, CONECTORES DIVERSOS - 2,5 M</t>
  </si>
  <si>
    <t>SONORIZAÇÃO</t>
  </si>
  <si>
    <t>MINI RACK 6UX450MM</t>
  </si>
  <si>
    <t>CABO POLARIZADO 2 X 2,5 MM2 PARA AUDIO</t>
  </si>
  <si>
    <t xml:space="preserve"> SESC-ELE-592 </t>
  </si>
  <si>
    <t>FORNECIMENTO E INSTALAÇÃO CAIXA DE SOM PASSIVA DO TIPO ARANDELA DE EMBUTIR NO FORRO. REF.: JBL 6FR2R</t>
  </si>
  <si>
    <t xml:space="preserve"> SESC-ACT-006 </t>
  </si>
  <si>
    <t>FORNECIMENTO E INSTALAÇÃO DE AMPLIFICADOR PARA SOM AMBIENTE DE 100W.  REF.: NCA SA10 OU EQUIVALENTE</t>
  </si>
  <si>
    <t xml:space="preserve"> SESC-ACT-001 </t>
  </si>
  <si>
    <t>FORNECIMENTO E INSTALAÇÃO DE AMPLIFICADOR COMPACTO DE SOM SA2600 180W OPTICO LL ÁUDIO OU EQUIVALENTE</t>
  </si>
  <si>
    <t xml:space="preserve"> SESC-ELE-591 </t>
  </si>
  <si>
    <t>FORNECIMENTO E INSTALAÇÃO  EM PAREDE, COM SUPORTE PARA FIXAÇÃO. CAIXA DE SOM ACÚSTICA PASSIVA JBL C321P C321 60W</t>
  </si>
  <si>
    <t>INSTALAÇÕES DE AR CONDICIONADO/INSTALAÇÕES DE EXAUSTÃO E VENTILAÇÃO MECANICA</t>
  </si>
  <si>
    <t xml:space="preserve"> SESC-EXA-008 </t>
  </si>
  <si>
    <t>FORNECIMENTO E INSTALAÇÃO DE SISTEMA DE CLIMATIZAÇÃO – MULTISPLITS (EVAPORADORAS E CONDENSADORAS), REDE FRIGORÍGENA, CORTINA DE AR, REDE DE DRENOS, VENTILADORES, EXAUSTORES, DIFUSORES, GRELHAS DE PAREDE E DE PORTAS, DAMPERS, DUTOS DE RENOVAÇÃO E EXAUSTÃO DE AR, CONFORME PROJETO EM ANEXO E MEMORIAL DESCRITIVO DA UNIDADE DO SESC CATAGUASES (INCLUSIVE GUINDASTE PARA IÇAMENTO DOS EQUIPAMENTOS)</t>
  </si>
  <si>
    <t>CJ</t>
  </si>
  <si>
    <t>GESSO / DRYWALL / ACARTONADO/</t>
  </si>
  <si>
    <t xml:space="preserve"> SESC-VED-504 </t>
  </si>
  <si>
    <t>FORRO NOVO DE GYPSUM ESTRUTURADO FGE É COMPOSTO PELO APARAFUSAMENTO DE CHAPAS GYPSUM DRYWALL. NORMALMENTE, POSSUI 1.200 MM DE LARGURA E É SUSPENSO POR PENDURAIS COMPOSTOS DE SUPORTES NIVELADORES ASSOCIADOS A TIRANTES DE AÇO GALVANIZADO. O PERÍMETRO DO FORRO PODE SER EXECUTADO COM CANTONEIRA OU TABICA METÁLICA (incluso a execução dos alçapões necessários)</t>
  </si>
  <si>
    <t xml:space="preserve"> SESC-FOR-008 </t>
  </si>
  <si>
    <t>TABICA METÁLICA 3X3cm PARA FORRO DE GESSO (FORNECIMENTO E MONTAGEM)</t>
  </si>
  <si>
    <t xml:space="preserve"> 17.1.3 </t>
  </si>
  <si>
    <t>ACABAMENTOS PARA FORRO (SANCA DE GESSO, MONTADA NA OBRA). AF_08/2023_PS</t>
  </si>
  <si>
    <t xml:space="preserve"> 17.1.4 </t>
  </si>
  <si>
    <t>REMOÇÃO DE FORRO DE GESSO, DE FORMA MANUAL, SEM REAPROVEITAMENTO. AF_09/2023</t>
  </si>
  <si>
    <t>PINTURA SOBRE PAREDE</t>
  </si>
  <si>
    <t>APLICAÇÃO MANUAL DE MASSA ACRÍLICA EM PANOS DE FACHADA SEM PRESENÇA DE VÃOS, DE EDIFÍCIOS DE MÚLTIPLOS PAVIMENTOS, DUAS DEMÃOS. AF_05/2017</t>
  </si>
  <si>
    <t>APLICAÇÃO MANUAL DE FUNDO SELADOR ACRÍLICO EM PANOS CEGOS DE FACHADA (SEM PRESENÇA DE VÃOS) DE EDIFÍCIOS DE MÚLTIPLOS PAVIMENTOS. AF_06/2014</t>
  </si>
  <si>
    <t xml:space="preserve"> 18.1.5 </t>
  </si>
  <si>
    <t>PINTURA DE DEMARCAÇÃO DE VAGA COM TINTA ACRÍLICA, E = 10 CM, APLICAÇÃO MANUAL. AF_05/2021</t>
  </si>
  <si>
    <t xml:space="preserve"> 18.1.6 </t>
  </si>
  <si>
    <t xml:space="preserve"> SESC-PIN-012 </t>
  </si>
  <si>
    <t>PINTURA TINTA ESMALTE EPÓXI SUVINIL MULTISSUPERFÍCIE ACAB. ACETINADO  COR CÉU LIMPO REF. SUVINIL OU EQUIVALENTE E RESTANTE EM PINTURA ESMALTE EPÓXI SUVINIL, COR BRANCO NEVE</t>
  </si>
  <si>
    <t>PINTURA  SOBRE TETO / TABICA / SANCAS</t>
  </si>
  <si>
    <t>PINTURA SOBRE SUPERFÍCIE METÁLICA</t>
  </si>
  <si>
    <t>LIXAMENTO MANUAL EM SUPERFÍCIES METÁLICAS EM OBRA. AF_01/2020</t>
  </si>
  <si>
    <t>PINTURA COM TINTA ALQUÍDICA DE ACABAMENTO (ESMALTE SINTÉTICO ACETINADO) APLICADA A ROLO OU PINCEL SOBRE SUPERFÍCIES METÁLICAS (EXCETO PERFIL) EXECUTADO EM OBRA (02 DEMÃOS). AF_01/2020</t>
  </si>
  <si>
    <t>AMBIENTAÇÃO/ MARCENARIA</t>
  </si>
  <si>
    <t xml:space="preserve"> SESC-PSG-133 </t>
  </si>
  <si>
    <t>FORNECIMENTOS E INSTALAÇÕES CONFORME PROJETO DOS SEGUINTES ITENS NICHO E ARQUIBANCADA NO REFORÇO ESCOLAR  1 / 1º ANDAR (INCLUINDO FUTTONS E ESTOFADOS) CONFORME PROJETO/ FORNECIMENTO E INSTALAÇÃO NICHO E ARQUIBANCADA NO REFORÇO ESCOLAR  2 / 1º ANDAR (INCLUINDO FUTTONS E ESTOFADOS)</t>
  </si>
  <si>
    <t xml:space="preserve"> SESC-PSG-134 </t>
  </si>
  <si>
    <t>FORNECIMENTO E INSTALAÇÃO ARMÁRIO ABAIXO DA BANCADA DA COPA, EXTERNO E INTERNO EM MDF BRANCO TX GUARARAPES OU EQUIVALENTE, COM OITO PORTAS E PRATELEIRA INTERNA E PÉS EM PLÁSTICO DE ALTA RESISTÊNCIA.</t>
  </si>
  <si>
    <t>LIMPEZA E POLIMENTO DE APARELHOS SANITARIOS</t>
  </si>
  <si>
    <t>LIMPEZA FINAL DA OBRA</t>
  </si>
  <si>
    <t xml:space="preserve"> 104476 </t>
  </si>
  <si>
    <t xml:space="preserve"> 018055 </t>
  </si>
  <si>
    <t xml:space="preserve"> 100201 </t>
  </si>
  <si>
    <t xml:space="preserve"> 100211 </t>
  </si>
  <si>
    <t xml:space="preserve"> 022960 </t>
  </si>
  <si>
    <t xml:space="preserve"> 022029 </t>
  </si>
  <si>
    <t xml:space="preserve"> 97635 </t>
  </si>
  <si>
    <t xml:space="preserve"> 022711 </t>
  </si>
  <si>
    <t xml:space="preserve"> 022749 </t>
  </si>
  <si>
    <t xml:space="preserve"> 97063 </t>
  </si>
  <si>
    <t xml:space="preserve"> 023100 </t>
  </si>
  <si>
    <t xml:space="preserve"> 040700 </t>
  </si>
  <si>
    <t xml:space="preserve"> 103356 </t>
  </si>
  <si>
    <t xml:space="preserve"> 93190 </t>
  </si>
  <si>
    <t xml:space="preserve"> 93198 </t>
  </si>
  <si>
    <t xml:space="preserve"> 103336 </t>
  </si>
  <si>
    <t xml:space="preserve"> 93203 </t>
  </si>
  <si>
    <t xml:space="preserve"> 104719 </t>
  </si>
  <si>
    <t xml:space="preserve"> 96360 </t>
  </si>
  <si>
    <t xml:space="preserve"> 96361 </t>
  </si>
  <si>
    <t xml:space="preserve"> 96373 </t>
  </si>
  <si>
    <t xml:space="preserve"> 99814 </t>
  </si>
  <si>
    <t xml:space="preserve"> 87554 </t>
  </si>
  <si>
    <t xml:space="preserve"> 87547 </t>
  </si>
  <si>
    <t xml:space="preserve"> 87620 </t>
  </si>
  <si>
    <t xml:space="preserve"> 87755 </t>
  </si>
  <si>
    <t xml:space="preserve"> 87251 </t>
  </si>
  <si>
    <t xml:space="preserve"> 130218 </t>
  </si>
  <si>
    <t xml:space="preserve"> 101091 </t>
  </si>
  <si>
    <t xml:space="preserve"> 112210 </t>
  </si>
  <si>
    <t xml:space="preserve"> 101965 </t>
  </si>
  <si>
    <t xml:space="preserve"> 100712 </t>
  </si>
  <si>
    <t xml:space="preserve"> 011251 </t>
  </si>
  <si>
    <t xml:space="preserve"> 100685 </t>
  </si>
  <si>
    <t xml:space="preserve"> 90799 </t>
  </si>
  <si>
    <t xml:space="preserve"> 102224 </t>
  </si>
  <si>
    <t xml:space="preserve"> 150158 </t>
  </si>
  <si>
    <t xml:space="preserve"> 120035 </t>
  </si>
  <si>
    <t xml:space="preserve"> 202332 </t>
  </si>
  <si>
    <t xml:space="preserve"> 112662 </t>
  </si>
  <si>
    <t xml:space="preserve"> 112400 </t>
  </si>
  <si>
    <t xml:space="preserve"> 104779 </t>
  </si>
  <si>
    <t xml:space="preserve"> 104781 </t>
  </si>
  <si>
    <t xml:space="preserve"> 90466 </t>
  </si>
  <si>
    <t xml:space="preserve"> 104773 </t>
  </si>
  <si>
    <t xml:space="preserve"> 104775 </t>
  </si>
  <si>
    <t xml:space="preserve"> 104777 </t>
  </si>
  <si>
    <t xml:space="preserve"> 91787 </t>
  </si>
  <si>
    <t xml:space="preserve"> 89987 </t>
  </si>
  <si>
    <t xml:space="preserve"> 102623 </t>
  </si>
  <si>
    <t xml:space="preserve"> 98110 </t>
  </si>
  <si>
    <t xml:space="preserve"> 104328 </t>
  </si>
  <si>
    <t xml:space="preserve"> 190085 </t>
  </si>
  <si>
    <t xml:space="preserve"> 150160 </t>
  </si>
  <si>
    <t xml:space="preserve"> 190454 </t>
  </si>
  <si>
    <t xml:space="preserve"> 190068 </t>
  </si>
  <si>
    <t xml:space="preserve"> 190805 </t>
  </si>
  <si>
    <t xml:space="preserve"> 190074 </t>
  </si>
  <si>
    <t xml:space="preserve"> 110351 </t>
  </si>
  <si>
    <t xml:space="preserve"> 95545 </t>
  </si>
  <si>
    <t xml:space="preserve"> 190541 </t>
  </si>
  <si>
    <t xml:space="preserve"> 190456 </t>
  </si>
  <si>
    <t xml:space="preserve"> 100862 </t>
  </si>
  <si>
    <t xml:space="preserve"> 86935 </t>
  </si>
  <si>
    <t xml:space="preserve"> 190124 </t>
  </si>
  <si>
    <t xml:space="preserve"> 190120 </t>
  </si>
  <si>
    <t xml:space="preserve"> 190127 </t>
  </si>
  <si>
    <t xml:space="preserve"> 190119 </t>
  </si>
  <si>
    <t xml:space="preserve"> 190121 </t>
  </si>
  <si>
    <t xml:space="preserve"> 190125 </t>
  </si>
  <si>
    <t xml:space="preserve"> 86881 </t>
  </si>
  <si>
    <t xml:space="preserve"> 060316 </t>
  </si>
  <si>
    <t xml:space="preserve"> 97608 </t>
  </si>
  <si>
    <t xml:space="preserve"> 97595 </t>
  </si>
  <si>
    <t xml:space="preserve"> 91840 </t>
  </si>
  <si>
    <t xml:space="preserve"> 91941 </t>
  </si>
  <si>
    <t xml:space="preserve"> 91940 </t>
  </si>
  <si>
    <t xml:space="preserve"> 91939 </t>
  </si>
  <si>
    <t xml:space="preserve"> 91943 </t>
  </si>
  <si>
    <t xml:space="preserve"> 83387 </t>
  </si>
  <si>
    <t xml:space="preserve"> 91835 </t>
  </si>
  <si>
    <t xml:space="preserve"> 91855 </t>
  </si>
  <si>
    <t xml:space="preserve"> 91837 </t>
  </si>
  <si>
    <t xml:space="preserve"> 022031 </t>
  </si>
  <si>
    <t xml:space="preserve"> 95802 </t>
  </si>
  <si>
    <t xml:space="preserve"> 95803 </t>
  </si>
  <si>
    <t xml:space="preserve"> 95801 </t>
  </si>
  <si>
    <t xml:space="preserve"> 061232 </t>
  </si>
  <si>
    <t xml:space="preserve"> 92980 </t>
  </si>
  <si>
    <t xml:space="preserve"> 92988 </t>
  </si>
  <si>
    <t xml:space="preserve"> 92992 </t>
  </si>
  <si>
    <t xml:space="preserve"> 063511 </t>
  </si>
  <si>
    <t xml:space="preserve"> 92001 </t>
  </si>
  <si>
    <t xml:space="preserve"> 92009 </t>
  </si>
  <si>
    <t xml:space="preserve"> 92005 </t>
  </si>
  <si>
    <t xml:space="preserve"> 91973 </t>
  </si>
  <si>
    <t xml:space="preserve"> 91967 </t>
  </si>
  <si>
    <t xml:space="preserve"> 91957 </t>
  </si>
  <si>
    <t xml:space="preserve"> 062048 </t>
  </si>
  <si>
    <t xml:space="preserve"> 061610 </t>
  </si>
  <si>
    <t xml:space="preserve"> 104766 </t>
  </si>
  <si>
    <t xml:space="preserve"> 104758 </t>
  </si>
  <si>
    <t xml:space="preserve"> 100556 </t>
  </si>
  <si>
    <t xml:space="preserve"> 98307 </t>
  </si>
  <si>
    <t xml:space="preserve"> 98305 </t>
  </si>
  <si>
    <t xml:space="preserve"> 068550 </t>
  </si>
  <si>
    <t xml:space="preserve"> 98302 </t>
  </si>
  <si>
    <t xml:space="preserve"> 98297 </t>
  </si>
  <si>
    <t xml:space="preserve"> 059441 </t>
  </si>
  <si>
    <t xml:space="preserve"> 063612 </t>
  </si>
  <si>
    <t xml:space="preserve"> 059251 </t>
  </si>
  <si>
    <t xml:space="preserve"> 059563 </t>
  </si>
  <si>
    <t xml:space="preserve"> 059566 </t>
  </si>
  <si>
    <t xml:space="preserve"> 059639 </t>
  </si>
  <si>
    <t xml:space="preserve"> 068560 </t>
  </si>
  <si>
    <t xml:space="preserve"> 99054 </t>
  </si>
  <si>
    <t xml:space="preserve"> 97641 </t>
  </si>
  <si>
    <t xml:space="preserve"> 96132 </t>
  </si>
  <si>
    <t xml:space="preserve"> 88412 </t>
  </si>
  <si>
    <t xml:space="preserve"> 102500 </t>
  </si>
  <si>
    <t xml:space="preserve"> 100717 </t>
  </si>
  <si>
    <t xml:space="preserve"> 100758 </t>
  </si>
  <si>
    <t xml:space="preserve"> 023713 </t>
  </si>
  <si>
    <t xml:space="preserve"> 9537 </t>
  </si>
  <si>
    <t>B.D.I.</t>
  </si>
  <si>
    <t>REFORMA PARA IMPLANTAÇÃO DO SESC CATAGUASES</t>
  </si>
  <si>
    <t xml:space="preserve">SINAPI - 12/2023 - Minas Gerais
SBC - 01/2024 - Minas Gerais
SETOP - 08/2023 - Minas Gerais
SUDECAP - 10/2023 - Minas Gerais
</t>
  </si>
  <si>
    <t>28,53%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</si>
</sst>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1">
    <xf numFmtId="0" fontId="0" fillId="0" borderId="0" xfId="0"/>
    <xf numFmtId="0" fontId="1" fillId="4" borderId="5" xfId="0" applyFont="1" applyFill="1" applyBorder="1" applyAlignment="1" applyProtection="1">
      <alignment horizontal="left" vertical="top" wrapText="1"/>
      <protection hidden="1"/>
    </xf>
    <xf numFmtId="0" fontId="1" fillId="4" borderId="6" xfId="0" applyFont="1" applyFill="1" applyBorder="1" applyAlignment="1" applyProtection="1">
      <alignment horizontal="center" vertical="top" wrapText="1"/>
      <protection hidden="1"/>
    </xf>
    <xf numFmtId="0" fontId="1" fillId="4" borderId="6" xfId="0" applyFont="1" applyFill="1" applyBorder="1" applyAlignment="1" applyProtection="1">
      <alignment horizontal="right" vertical="top" wrapText="1"/>
      <protection hidden="1"/>
    </xf>
    <xf numFmtId="0" fontId="1" fillId="4" borderId="7" xfId="0" applyFont="1" applyFill="1" applyBorder="1" applyAlignment="1" applyProtection="1">
      <alignment horizontal="right" vertical="top" wrapText="1"/>
      <protection hidden="1"/>
    </xf>
    <xf numFmtId="0" fontId="0" fillId="5" borderId="8" xfId="0" applyFill="1" applyBorder="1" applyAlignment="1" applyProtection="1">
      <alignment horizontal="center" vertical="top"/>
      <protection hidden="1"/>
    </xf>
    <xf numFmtId="0" fontId="0" fillId="5" borderId="9" xfId="0" applyFill="1" applyBorder="1" applyAlignment="1" applyProtection="1">
      <alignment horizontal="center" vertical="top"/>
      <protection hidden="1"/>
    </xf>
    <xf numFmtId="0" fontId="0" fillId="6" borderId="8" xfId="0" applyFill="1" applyBorder="1" applyAlignment="1" applyProtection="1">
      <alignment horizontal="center" vertical="top"/>
      <protection hidden="1"/>
    </xf>
    <xf numFmtId="0" fontId="0" fillId="6" borderId="9" xfId="0" applyFill="1" applyBorder="1" applyAlignment="1" applyProtection="1">
      <alignment horizontal="center" vertical="top"/>
      <protection hidden="1"/>
    </xf>
    <xf numFmtId="10" fontId="0" fillId="0" borderId="10" xfId="2" applyNumberFormat="1" applyFont="1" applyFill="1" applyBorder="1" applyAlignment="1" applyProtection="1">
      <alignment horizontal="center" vertical="top"/>
      <protection hidden="1"/>
    </xf>
    <xf numFmtId="43" fontId="0" fillId="0" borderId="0" xfId="1" applyFont="1"/>
    <xf numFmtId="4" fontId="3" fillId="3" borderId="1" xfId="0" applyNumberFormat="1" applyFont="1" applyFill="1" applyBorder="1" applyAlignment="1">
      <alignment horizontal="right" vertical="top" wrapText="1"/>
    </xf>
    <xf numFmtId="0" fontId="4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43" fontId="5" fillId="4" borderId="0" xfId="1" applyFont="1" applyFill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center" vertical="top" wrapText="1"/>
    </xf>
    <xf numFmtId="43" fontId="4" fillId="4" borderId="0" xfId="1" applyFont="1" applyFill="1" applyAlignment="1">
      <alignment horizontal="center" vertical="top" wrapText="1"/>
    </xf>
    <xf numFmtId="0" fontId="5" fillId="4" borderId="0" xfId="0" applyFont="1" applyFill="1" applyAlignment="1">
      <alignment horizontal="right" vertical="top" wrapText="1"/>
    </xf>
    <xf numFmtId="0" fontId="4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center" vertical="top" wrapText="1"/>
    </xf>
    <xf numFmtId="43" fontId="5" fillId="4" borderId="0" xfId="1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0" fillId="0" borderId="0" xfId="0"/>
    <xf numFmtId="0" fontId="1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right" vertical="top" wrapText="1"/>
    </xf>
    <xf numFmtId="0" fontId="1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top" wrapText="1"/>
    </xf>
    <xf numFmtId="0" fontId="7" fillId="0" borderId="2" xfId="0" applyFont="1" applyBorder="1" applyAlignment="1" applyProtection="1">
      <alignment horizontal="center"/>
      <protection hidden="1"/>
    </xf>
    <xf numFmtId="0" fontId="7" fillId="0" borderId="3" xfId="0" applyFont="1" applyBorder="1" applyAlignment="1" applyProtection="1">
      <alignment horizontal="center"/>
      <protection hidden="1"/>
    </xf>
    <xf numFmtId="0" fontId="7" fillId="0" borderId="4" xfId="0" applyFont="1" applyBorder="1" applyAlignment="1" applyProtection="1">
      <alignment horizontal="center"/>
      <protection hidden="1"/>
    </xf>
    <xf numFmtId="43" fontId="5" fillId="4" borderId="0" xfId="1" applyFont="1" applyFill="1" applyAlignment="1">
      <alignment horizontal="right" vertical="top" wrapText="1"/>
    </xf>
    <xf numFmtId="0" fontId="1" fillId="4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0" fontId="1" fillId="4" borderId="0" xfId="0" applyFont="1" applyFill="1" applyAlignment="1">
      <alignment vertical="top"/>
    </xf>
    <xf numFmtId="0" fontId="5" fillId="4" borderId="0" xfId="0" applyFont="1" applyFill="1" applyAlignment="1">
      <alignment vertical="top"/>
    </xf>
    <xf numFmtId="4" fontId="5" fillId="4" borderId="0" xfId="0" applyNumberFormat="1" applyFont="1" applyFill="1" applyAlignment="1">
      <alignment vertical="top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43" fontId="1" fillId="4" borderId="1" xfId="1" applyFont="1" applyFill="1" applyBorder="1" applyAlignment="1">
      <alignment horizontal="right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17"/>
  <sheetViews>
    <sheetView tabSelected="1" showOutlineSymbols="0" showWhiteSpace="0" view="pageBreakPreview" topLeftCell="I1" zoomScale="70" zoomScaleNormal="100" zoomScaleSheetLayoutView="70" workbookViewId="0">
      <selection activeCell="AI8" sqref="AI8"/>
    </sheetView>
  </sheetViews>
  <sheetFormatPr defaultRowHeight="14.25" x14ac:dyDescent="0.2"/>
  <cols>
    <col min="1" max="1" width="6.75" hidden="1" customWidth="1"/>
    <col min="2" max="2" width="10" hidden="1" customWidth="1"/>
    <col min="3" max="3" width="8.75" hidden="1" customWidth="1"/>
    <col min="4" max="4" width="64.625" hidden="1" customWidth="1"/>
    <col min="5" max="5" width="7" hidden="1" customWidth="1"/>
    <col min="6" max="7" width="13" hidden="1" customWidth="1"/>
    <col min="8" max="8" width="13.125" hidden="1" customWidth="1"/>
    <col min="9" max="9" width="9" style="41"/>
    <col min="12" max="12" width="60" customWidth="1"/>
    <col min="14" max="14" width="9.125" style="10" bestFit="1" customWidth="1"/>
    <col min="15" max="15" width="9.875" style="10" bestFit="1" customWidth="1"/>
    <col min="16" max="16" width="12.5" style="10" bestFit="1" customWidth="1"/>
    <col min="17" max="17" width="8.625" hidden="1" customWidth="1"/>
    <col min="18" max="22" width="9" hidden="1" customWidth="1"/>
  </cols>
  <sheetData>
    <row r="1" spans="1:22" ht="30" x14ac:dyDescent="0.2">
      <c r="A1" s="13"/>
      <c r="B1" s="13"/>
      <c r="C1" s="13"/>
      <c r="D1" s="13" t="s">
        <v>0</v>
      </c>
      <c r="E1" s="34" t="s">
        <v>1</v>
      </c>
      <c r="F1" s="34"/>
      <c r="G1" s="42" t="s">
        <v>898</v>
      </c>
      <c r="H1" s="13" t="s">
        <v>2</v>
      </c>
      <c r="I1" s="40"/>
      <c r="J1" s="13"/>
      <c r="K1" s="13"/>
      <c r="L1" s="13" t="s">
        <v>0</v>
      </c>
      <c r="M1" s="34" t="s">
        <v>1</v>
      </c>
      <c r="N1" s="34"/>
      <c r="O1" s="42" t="s">
        <v>898</v>
      </c>
      <c r="P1" s="13" t="s">
        <v>2</v>
      </c>
    </row>
    <row r="2" spans="1:22" ht="102" customHeight="1" x14ac:dyDescent="0.2">
      <c r="A2" s="14"/>
      <c r="B2" s="14"/>
      <c r="C2" s="14"/>
      <c r="D2" s="14" t="s">
        <v>899</v>
      </c>
      <c r="E2" s="35" t="s">
        <v>900</v>
      </c>
      <c r="F2" s="35"/>
      <c r="G2" s="43" t="s">
        <v>901</v>
      </c>
      <c r="H2" s="14" t="s">
        <v>3</v>
      </c>
      <c r="I2" s="28"/>
      <c r="J2" s="14"/>
      <c r="K2" s="14"/>
      <c r="L2" s="14" t="s">
        <v>899</v>
      </c>
      <c r="M2" s="35" t="s">
        <v>900</v>
      </c>
      <c r="N2" s="35"/>
      <c r="O2" s="43" t="s">
        <v>901</v>
      </c>
      <c r="P2" s="14" t="s">
        <v>3</v>
      </c>
    </row>
    <row r="3" spans="1:22" ht="15" x14ac:dyDescent="0.25">
      <c r="A3" s="32" t="s">
        <v>4</v>
      </c>
      <c r="B3" s="31"/>
      <c r="C3" s="31"/>
      <c r="D3" s="31"/>
      <c r="E3" s="31"/>
      <c r="F3" s="31"/>
      <c r="G3" s="31"/>
      <c r="H3" s="31"/>
      <c r="I3" s="32" t="s">
        <v>4</v>
      </c>
      <c r="J3" s="31"/>
      <c r="K3" s="31"/>
      <c r="L3" s="31"/>
      <c r="M3" s="31"/>
      <c r="N3" s="31"/>
      <c r="O3" s="31"/>
      <c r="P3" s="31"/>
      <c r="Q3" s="36" t="s">
        <v>5</v>
      </c>
      <c r="R3" s="37"/>
      <c r="S3" s="37"/>
      <c r="T3" s="37"/>
      <c r="U3" s="37"/>
      <c r="V3" s="38"/>
    </row>
    <row r="4" spans="1:22" ht="52.5" customHeight="1" x14ac:dyDescent="0.2">
      <c r="A4" s="16" t="s">
        <v>6</v>
      </c>
      <c r="B4" s="17" t="s">
        <v>7</v>
      </c>
      <c r="C4" s="16" t="s">
        <v>8</v>
      </c>
      <c r="D4" s="16" t="s">
        <v>9</v>
      </c>
      <c r="E4" s="18" t="s">
        <v>10</v>
      </c>
      <c r="F4" s="17" t="s">
        <v>11</v>
      </c>
      <c r="G4" s="17" t="s">
        <v>12</v>
      </c>
      <c r="H4" s="17" t="s">
        <v>13</v>
      </c>
      <c r="I4" s="47" t="s">
        <v>6</v>
      </c>
      <c r="J4" s="48" t="s">
        <v>7</v>
      </c>
      <c r="K4" s="49" t="s">
        <v>8</v>
      </c>
      <c r="L4" s="49" t="s">
        <v>9</v>
      </c>
      <c r="M4" s="47" t="s">
        <v>10</v>
      </c>
      <c r="N4" s="50" t="s">
        <v>11</v>
      </c>
      <c r="O4" s="50" t="s">
        <v>12</v>
      </c>
      <c r="P4" s="50" t="s">
        <v>13</v>
      </c>
      <c r="Q4" s="1" t="s">
        <v>9</v>
      </c>
      <c r="R4" s="2" t="s">
        <v>10</v>
      </c>
      <c r="S4" s="3" t="s">
        <v>11</v>
      </c>
      <c r="T4" s="3" t="s">
        <v>12</v>
      </c>
      <c r="U4" s="3" t="s">
        <v>13</v>
      </c>
      <c r="V4" s="4" t="s">
        <v>14</v>
      </c>
    </row>
    <row r="5" spans="1:22" x14ac:dyDescent="0.2">
      <c r="A5" s="19" t="s">
        <v>15</v>
      </c>
      <c r="B5" s="19"/>
      <c r="C5" s="19"/>
      <c r="D5" s="19" t="s">
        <v>328</v>
      </c>
      <c r="E5" s="19"/>
      <c r="F5" s="20"/>
      <c r="G5" s="19"/>
      <c r="H5" s="21">
        <v>6890.17</v>
      </c>
      <c r="I5" s="19" t="s">
        <v>15</v>
      </c>
      <c r="J5" s="19"/>
      <c r="K5" s="19"/>
      <c r="L5" s="19" t="s">
        <v>328</v>
      </c>
      <c r="M5" s="19"/>
      <c r="N5" s="20"/>
      <c r="O5" s="45"/>
      <c r="P5" s="21">
        <f>SUM(P6)</f>
        <v>0</v>
      </c>
      <c r="Q5" s="5"/>
      <c r="R5" s="6"/>
      <c r="S5" s="6"/>
      <c r="T5" s="6"/>
      <c r="U5" s="6"/>
      <c r="V5" s="6"/>
    </row>
    <row r="6" spans="1:22" ht="25.5" x14ac:dyDescent="0.2">
      <c r="A6" s="22" t="s">
        <v>16</v>
      </c>
      <c r="B6" s="23" t="s">
        <v>329</v>
      </c>
      <c r="C6" s="22" t="s">
        <v>17</v>
      </c>
      <c r="D6" s="22" t="s">
        <v>330</v>
      </c>
      <c r="E6" s="24" t="s">
        <v>331</v>
      </c>
      <c r="F6" s="23">
        <v>1</v>
      </c>
      <c r="G6" s="11">
        <v>6890.17</v>
      </c>
      <c r="H6" s="11">
        <v>6890.17</v>
      </c>
      <c r="I6" s="22" t="s">
        <v>16</v>
      </c>
      <c r="J6" s="23" t="s">
        <v>329</v>
      </c>
      <c r="K6" s="22" t="s">
        <v>17</v>
      </c>
      <c r="L6" s="22" t="s">
        <v>330</v>
      </c>
      <c r="M6" s="24" t="s">
        <v>331</v>
      </c>
      <c r="N6" s="23">
        <v>1</v>
      </c>
      <c r="O6" s="46"/>
      <c r="P6" s="11">
        <f>O6*N6</f>
        <v>0</v>
      </c>
      <c r="Q6" s="7" t="str">
        <f t="shared" ref="Q6" si="0">IF(D6=L6,"OK","ERRO")</f>
        <v>OK</v>
      </c>
      <c r="R6" s="8" t="str">
        <f t="shared" ref="R6" si="1">IF(E6=M6,"OK","ERRO")</f>
        <v>OK</v>
      </c>
      <c r="S6" s="8" t="str">
        <f t="shared" ref="S6" si="2">IF(F6=N6,"OK","ERRO")</f>
        <v>OK</v>
      </c>
      <c r="T6" s="8" t="str">
        <f>IF(G6&gt;=O6,"OK","ERRO")</f>
        <v>OK</v>
      </c>
      <c r="U6" s="8" t="str">
        <f>IF(P6&lt;=H6,"OK","ERRO")</f>
        <v>OK</v>
      </c>
      <c r="V6" s="9">
        <f>IFERROR(P6/H6,"-")</f>
        <v>0</v>
      </c>
    </row>
    <row r="7" spans="1:22" x14ac:dyDescent="0.2">
      <c r="A7" s="19" t="s">
        <v>20</v>
      </c>
      <c r="B7" s="19"/>
      <c r="C7" s="19"/>
      <c r="D7" s="19" t="s">
        <v>21</v>
      </c>
      <c r="E7" s="19"/>
      <c r="F7" s="20"/>
      <c r="G7" s="19"/>
      <c r="H7" s="21">
        <v>172015.1</v>
      </c>
      <c r="I7" s="19" t="s">
        <v>20</v>
      </c>
      <c r="J7" s="19"/>
      <c r="K7" s="19"/>
      <c r="L7" s="19" t="s">
        <v>21</v>
      </c>
      <c r="M7" s="19"/>
      <c r="N7" s="20"/>
      <c r="O7" s="45"/>
      <c r="P7" s="21">
        <f>SUM(P8)</f>
        <v>0</v>
      </c>
      <c r="Q7" s="5"/>
      <c r="R7" s="6"/>
      <c r="S7" s="6"/>
      <c r="T7" s="6"/>
      <c r="U7" s="6"/>
      <c r="V7" s="6"/>
    </row>
    <row r="8" spans="1:22" ht="76.5" x14ac:dyDescent="0.2">
      <c r="A8" s="22" t="s">
        <v>22</v>
      </c>
      <c r="B8" s="23" t="s">
        <v>332</v>
      </c>
      <c r="C8" s="22" t="s">
        <v>17</v>
      </c>
      <c r="D8" s="22" t="s">
        <v>333</v>
      </c>
      <c r="E8" s="24" t="s">
        <v>331</v>
      </c>
      <c r="F8" s="23">
        <v>1</v>
      </c>
      <c r="G8" s="11">
        <v>172015.1</v>
      </c>
      <c r="H8" s="11">
        <v>172015.1</v>
      </c>
      <c r="I8" s="22" t="s">
        <v>22</v>
      </c>
      <c r="J8" s="23" t="s">
        <v>332</v>
      </c>
      <c r="K8" s="22" t="s">
        <v>17</v>
      </c>
      <c r="L8" s="22" t="s">
        <v>333</v>
      </c>
      <c r="M8" s="24" t="s">
        <v>331</v>
      </c>
      <c r="N8" s="23">
        <v>1</v>
      </c>
      <c r="O8" s="46"/>
      <c r="P8" s="11">
        <f>O8*N8</f>
        <v>0</v>
      </c>
      <c r="Q8" s="7" t="str">
        <f t="shared" ref="Q7:S9" si="3">IF(D8=L8,"OK","ERRO")</f>
        <v>OK</v>
      </c>
      <c r="R8" s="8" t="str">
        <f t="shared" si="3"/>
        <v>OK</v>
      </c>
      <c r="S8" s="8" t="str">
        <f t="shared" si="3"/>
        <v>OK</v>
      </c>
      <c r="T8" s="8" t="str">
        <f>IF(G8&gt;=O8,"OK","ERRO")</f>
        <v>OK</v>
      </c>
      <c r="U8" s="8" t="str">
        <f>IF(P8&lt;=H8,"OK","ERRO")</f>
        <v>OK</v>
      </c>
      <c r="V8" s="9">
        <f>IFERROR(P8/H8,"-")</f>
        <v>0</v>
      </c>
    </row>
    <row r="9" spans="1:22" x14ac:dyDescent="0.2">
      <c r="A9" s="19" t="s">
        <v>23</v>
      </c>
      <c r="B9" s="19"/>
      <c r="C9" s="19"/>
      <c r="D9" s="19" t="s">
        <v>24</v>
      </c>
      <c r="E9" s="19"/>
      <c r="F9" s="20"/>
      <c r="G9" s="19"/>
      <c r="H9" s="21">
        <v>9998.2999999999993</v>
      </c>
      <c r="I9" s="19" t="s">
        <v>23</v>
      </c>
      <c r="J9" s="19"/>
      <c r="K9" s="19"/>
      <c r="L9" s="19" t="s">
        <v>24</v>
      </c>
      <c r="M9" s="19"/>
      <c r="N9" s="20"/>
      <c r="O9" s="45"/>
      <c r="P9" s="21">
        <f>P10+P13+P16</f>
        <v>0</v>
      </c>
      <c r="Q9" s="5"/>
      <c r="R9" s="6"/>
      <c r="S9" s="6"/>
      <c r="T9" s="6"/>
      <c r="U9" s="6"/>
      <c r="V9" s="6"/>
    </row>
    <row r="10" spans="1:22" x14ac:dyDescent="0.2">
      <c r="A10" s="19" t="s">
        <v>25</v>
      </c>
      <c r="B10" s="19"/>
      <c r="C10" s="19"/>
      <c r="D10" s="19" t="s">
        <v>26</v>
      </c>
      <c r="E10" s="19"/>
      <c r="F10" s="20"/>
      <c r="G10" s="19"/>
      <c r="H10" s="21">
        <v>1032.2</v>
      </c>
      <c r="I10" s="19" t="s">
        <v>25</v>
      </c>
      <c r="J10" s="19"/>
      <c r="K10" s="19"/>
      <c r="L10" s="19" t="s">
        <v>26</v>
      </c>
      <c r="M10" s="19"/>
      <c r="N10" s="20"/>
      <c r="O10" s="45"/>
      <c r="P10" s="21">
        <f>SUM(P11:P12)</f>
        <v>0</v>
      </c>
      <c r="Q10" s="5"/>
      <c r="R10" s="6"/>
      <c r="S10" s="6"/>
      <c r="T10" s="6"/>
      <c r="U10" s="6"/>
      <c r="V10" s="6"/>
    </row>
    <row r="11" spans="1:22" ht="25.5" x14ac:dyDescent="0.2">
      <c r="A11" s="22" t="s">
        <v>27</v>
      </c>
      <c r="B11" s="23" t="s">
        <v>334</v>
      </c>
      <c r="C11" s="22" t="s">
        <v>17</v>
      </c>
      <c r="D11" s="22" t="s">
        <v>335</v>
      </c>
      <c r="E11" s="24" t="s">
        <v>29</v>
      </c>
      <c r="F11" s="23">
        <v>1.5</v>
      </c>
      <c r="G11" s="11">
        <v>464.58</v>
      </c>
      <c r="H11" s="11">
        <v>696.87</v>
      </c>
      <c r="I11" s="22" t="s">
        <v>27</v>
      </c>
      <c r="J11" s="23" t="s">
        <v>334</v>
      </c>
      <c r="K11" s="22" t="s">
        <v>17</v>
      </c>
      <c r="L11" s="22" t="s">
        <v>335</v>
      </c>
      <c r="M11" s="24" t="s">
        <v>29</v>
      </c>
      <c r="N11" s="23">
        <v>1.5</v>
      </c>
      <c r="O11" s="46"/>
      <c r="P11" s="11">
        <f t="shared" ref="P11:P12" si="4">O11*N11</f>
        <v>0</v>
      </c>
      <c r="Q11" s="7" t="str">
        <f t="shared" ref="Q11:S12" si="5">IF(D11=L11,"OK","ERRO")</f>
        <v>OK</v>
      </c>
      <c r="R11" s="8" t="str">
        <f t="shared" si="5"/>
        <v>OK</v>
      </c>
      <c r="S11" s="8" t="str">
        <f t="shared" si="5"/>
        <v>OK</v>
      </c>
      <c r="T11" s="8" t="str">
        <f>IF(G11&gt;=O11,"OK","ERRO")</f>
        <v>OK</v>
      </c>
      <c r="U11" s="8" t="str">
        <f>IF(P11&lt;=H11,"OK","ERRO")</f>
        <v>OK</v>
      </c>
      <c r="V11" s="9">
        <f>IFERROR(P11/H11,"-")</f>
        <v>0</v>
      </c>
    </row>
    <row r="12" spans="1:22" ht="25.5" x14ac:dyDescent="0.2">
      <c r="A12" s="22" t="s">
        <v>336</v>
      </c>
      <c r="B12" s="23" t="s">
        <v>337</v>
      </c>
      <c r="C12" s="22" t="s">
        <v>17</v>
      </c>
      <c r="D12" s="22" t="s">
        <v>338</v>
      </c>
      <c r="E12" s="24" t="s">
        <v>18</v>
      </c>
      <c r="F12" s="23">
        <v>1</v>
      </c>
      <c r="G12" s="11">
        <v>335.33</v>
      </c>
      <c r="H12" s="11">
        <v>335.33</v>
      </c>
      <c r="I12" s="22" t="s">
        <v>336</v>
      </c>
      <c r="J12" s="23" t="s">
        <v>337</v>
      </c>
      <c r="K12" s="22" t="s">
        <v>17</v>
      </c>
      <c r="L12" s="22" t="s">
        <v>338</v>
      </c>
      <c r="M12" s="24" t="s">
        <v>18</v>
      </c>
      <c r="N12" s="23">
        <v>1</v>
      </c>
      <c r="O12" s="46"/>
      <c r="P12" s="11">
        <f t="shared" si="4"/>
        <v>0</v>
      </c>
      <c r="Q12" s="7" t="str">
        <f t="shared" si="5"/>
        <v>OK</v>
      </c>
      <c r="R12" s="8" t="str">
        <f t="shared" si="5"/>
        <v>OK</v>
      </c>
      <c r="S12" s="8" t="str">
        <f t="shared" si="5"/>
        <v>OK</v>
      </c>
      <c r="T12" s="8" t="str">
        <f>IF(G12&gt;=O12,"OK","ERRO")</f>
        <v>OK</v>
      </c>
      <c r="U12" s="8" t="str">
        <f>IF(P12&lt;=H12,"OK","ERRO")</f>
        <v>OK</v>
      </c>
      <c r="V12" s="9">
        <f>IFERROR(P12/H12,"-")</f>
        <v>0</v>
      </c>
    </row>
    <row r="13" spans="1:22" x14ac:dyDescent="0.2">
      <c r="A13" s="19" t="s">
        <v>30</v>
      </c>
      <c r="B13" s="19"/>
      <c r="C13" s="19"/>
      <c r="D13" s="19" t="s">
        <v>33</v>
      </c>
      <c r="E13" s="19"/>
      <c r="F13" s="20"/>
      <c r="G13" s="19"/>
      <c r="H13" s="21">
        <v>3929.04</v>
      </c>
      <c r="I13" s="19" t="s">
        <v>30</v>
      </c>
      <c r="J13" s="19"/>
      <c r="K13" s="19"/>
      <c r="L13" s="19" t="s">
        <v>33</v>
      </c>
      <c r="M13" s="19"/>
      <c r="N13" s="20"/>
      <c r="O13" s="45"/>
      <c r="P13" s="21">
        <f>SUM(P14:P15)</f>
        <v>0</v>
      </c>
      <c r="Q13" s="5"/>
      <c r="R13" s="6"/>
      <c r="S13" s="6"/>
      <c r="T13" s="6"/>
      <c r="U13" s="6"/>
      <c r="V13" s="6"/>
    </row>
    <row r="14" spans="1:22" ht="25.5" x14ac:dyDescent="0.2">
      <c r="A14" s="22" t="s">
        <v>31</v>
      </c>
      <c r="B14" s="23" t="s">
        <v>339</v>
      </c>
      <c r="C14" s="22" t="s">
        <v>17</v>
      </c>
      <c r="D14" s="22" t="s">
        <v>340</v>
      </c>
      <c r="E14" s="24" t="s">
        <v>29</v>
      </c>
      <c r="F14" s="23">
        <v>20</v>
      </c>
      <c r="G14" s="11">
        <v>8.18</v>
      </c>
      <c r="H14" s="11">
        <v>163.6</v>
      </c>
      <c r="I14" s="22" t="s">
        <v>31</v>
      </c>
      <c r="J14" s="23" t="s">
        <v>339</v>
      </c>
      <c r="K14" s="22" t="s">
        <v>17</v>
      </c>
      <c r="L14" s="22" t="s">
        <v>340</v>
      </c>
      <c r="M14" s="24" t="s">
        <v>29</v>
      </c>
      <c r="N14" s="23">
        <v>20</v>
      </c>
      <c r="O14" s="46"/>
      <c r="P14" s="11">
        <f t="shared" ref="P14:P15" si="6">O14*N14</f>
        <v>0</v>
      </c>
      <c r="Q14" s="7" t="str">
        <f t="shared" ref="Q14" si="7">IF(D14=L14,"OK","ERRO")</f>
        <v>OK</v>
      </c>
      <c r="R14" s="8" t="str">
        <f t="shared" ref="R14" si="8">IF(E14=M14,"OK","ERRO")</f>
        <v>OK</v>
      </c>
      <c r="S14" s="8" t="str">
        <f t="shared" ref="S14" si="9">IF(F14=N14,"OK","ERRO")</f>
        <v>OK</v>
      </c>
      <c r="T14" s="8" t="str">
        <f>IF(G14&gt;=O14,"OK","ERRO")</f>
        <v>OK</v>
      </c>
      <c r="U14" s="8" t="str">
        <f>IF(P14&lt;=H14,"OK","ERRO")</f>
        <v>OK</v>
      </c>
      <c r="V14" s="9">
        <f>IFERROR(P14/H14,"-")</f>
        <v>0</v>
      </c>
    </row>
    <row r="15" spans="1:22" x14ac:dyDescent="0.2">
      <c r="A15" s="22" t="s">
        <v>341</v>
      </c>
      <c r="B15" s="23" t="s">
        <v>35</v>
      </c>
      <c r="C15" s="22" t="s">
        <v>28</v>
      </c>
      <c r="D15" s="22" t="s">
        <v>36</v>
      </c>
      <c r="E15" s="24" t="s">
        <v>29</v>
      </c>
      <c r="F15" s="23">
        <v>22.29</v>
      </c>
      <c r="G15" s="11">
        <v>168.93</v>
      </c>
      <c r="H15" s="11">
        <v>3765.44</v>
      </c>
      <c r="I15" s="22" t="s">
        <v>341</v>
      </c>
      <c r="J15" s="23" t="s">
        <v>35</v>
      </c>
      <c r="K15" s="22" t="s">
        <v>28</v>
      </c>
      <c r="L15" s="22" t="s">
        <v>36</v>
      </c>
      <c r="M15" s="24" t="s">
        <v>29</v>
      </c>
      <c r="N15" s="23">
        <v>22.29</v>
      </c>
      <c r="O15" s="46"/>
      <c r="P15" s="11">
        <f t="shared" si="6"/>
        <v>0</v>
      </c>
      <c r="Q15" s="7" t="str">
        <f>IF(D15=L15,"OK","ERRO")</f>
        <v>OK</v>
      </c>
      <c r="R15" s="8" t="str">
        <f>IF(E15=M15,"OK","ERRO")</f>
        <v>OK</v>
      </c>
      <c r="S15" s="8" t="str">
        <f>IF(F15=N15,"OK","ERRO")</f>
        <v>OK</v>
      </c>
      <c r="T15" s="8" t="str">
        <f>IF(G15&gt;=O15,"OK","ERRO")</f>
        <v>OK</v>
      </c>
      <c r="U15" s="8" t="str">
        <f>IF(P15&lt;=H15,"OK","ERRO")</f>
        <v>OK</v>
      </c>
      <c r="V15" s="9">
        <f>IFERROR(P15/H15,"-")</f>
        <v>0</v>
      </c>
    </row>
    <row r="16" spans="1:22" x14ac:dyDescent="0.2">
      <c r="A16" s="19" t="s">
        <v>32</v>
      </c>
      <c r="B16" s="19"/>
      <c r="C16" s="19"/>
      <c r="D16" s="19" t="s">
        <v>342</v>
      </c>
      <c r="E16" s="19"/>
      <c r="F16" s="20"/>
      <c r="G16" s="19"/>
      <c r="H16" s="21">
        <v>5037.0600000000004</v>
      </c>
      <c r="I16" s="19" t="s">
        <v>32</v>
      </c>
      <c r="J16" s="19"/>
      <c r="K16" s="19"/>
      <c r="L16" s="19" t="s">
        <v>342</v>
      </c>
      <c r="M16" s="19"/>
      <c r="N16" s="20"/>
      <c r="O16" s="45"/>
      <c r="P16" s="21">
        <f>SUM(P17:P23)</f>
        <v>0</v>
      </c>
      <c r="Q16" s="5"/>
      <c r="R16" s="6"/>
      <c r="S16" s="6"/>
      <c r="T16" s="6"/>
      <c r="U16" s="6"/>
      <c r="V16" s="6"/>
    </row>
    <row r="17" spans="1:22" ht="63.75" x14ac:dyDescent="0.2">
      <c r="A17" s="22" t="s">
        <v>34</v>
      </c>
      <c r="B17" s="23" t="s">
        <v>774</v>
      </c>
      <c r="C17" s="22" t="s">
        <v>28</v>
      </c>
      <c r="D17" s="22" t="s">
        <v>343</v>
      </c>
      <c r="E17" s="24" t="s">
        <v>18</v>
      </c>
      <c r="F17" s="23">
        <v>2</v>
      </c>
      <c r="G17" s="11">
        <v>211.32</v>
      </c>
      <c r="H17" s="11">
        <v>422.64</v>
      </c>
      <c r="I17" s="22" t="s">
        <v>34</v>
      </c>
      <c r="J17" s="23" t="s">
        <v>774</v>
      </c>
      <c r="K17" s="22" t="s">
        <v>28</v>
      </c>
      <c r="L17" s="22" t="s">
        <v>343</v>
      </c>
      <c r="M17" s="24" t="s">
        <v>18</v>
      </c>
      <c r="N17" s="23">
        <v>2</v>
      </c>
      <c r="O17" s="46"/>
      <c r="P17" s="11">
        <f t="shared" ref="P17:P23" si="10">O17*N17</f>
        <v>0</v>
      </c>
      <c r="Q17" s="7" t="str">
        <f t="shared" ref="Q17" si="11">IF(D17=L17,"OK","ERRO")</f>
        <v>OK</v>
      </c>
      <c r="R17" s="8" t="str">
        <f t="shared" ref="R17" si="12">IF(E17=M17,"OK","ERRO")</f>
        <v>OK</v>
      </c>
      <c r="S17" s="8" t="str">
        <f t="shared" ref="S17" si="13">IF(F17=N17,"OK","ERRO")</f>
        <v>OK</v>
      </c>
      <c r="T17" s="8" t="str">
        <f>IF(G17&gt;=O17,"OK","ERRO")</f>
        <v>OK</v>
      </c>
      <c r="U17" s="8" t="str">
        <f>IF(P17&lt;=H17,"OK","ERRO")</f>
        <v>OK</v>
      </c>
      <c r="V17" s="9">
        <f>IFERROR(P17/H17,"-")</f>
        <v>0</v>
      </c>
    </row>
    <row r="18" spans="1:22" ht="25.5" x14ac:dyDescent="0.2">
      <c r="A18" s="22" t="s">
        <v>37</v>
      </c>
      <c r="B18" s="23" t="s">
        <v>208</v>
      </c>
      <c r="C18" s="22" t="s">
        <v>28</v>
      </c>
      <c r="D18" s="22" t="s">
        <v>209</v>
      </c>
      <c r="E18" s="24" t="s">
        <v>18</v>
      </c>
      <c r="F18" s="23">
        <v>2</v>
      </c>
      <c r="G18" s="11">
        <v>113.29</v>
      </c>
      <c r="H18" s="11">
        <v>226.58</v>
      </c>
      <c r="I18" s="22" t="s">
        <v>37</v>
      </c>
      <c r="J18" s="23" t="s">
        <v>208</v>
      </c>
      <c r="K18" s="22" t="s">
        <v>28</v>
      </c>
      <c r="L18" s="22" t="s">
        <v>209</v>
      </c>
      <c r="M18" s="24" t="s">
        <v>18</v>
      </c>
      <c r="N18" s="23">
        <v>2</v>
      </c>
      <c r="O18" s="46"/>
      <c r="P18" s="11">
        <f t="shared" si="10"/>
        <v>0</v>
      </c>
      <c r="Q18" s="7" t="str">
        <f>IF(D18=L18,"OK","ERRO")</f>
        <v>OK</v>
      </c>
      <c r="R18" s="8" t="str">
        <f>IF(E18=M18,"OK","ERRO")</f>
        <v>OK</v>
      </c>
      <c r="S18" s="8" t="str">
        <f>IF(F18=N18,"OK","ERRO")</f>
        <v>OK</v>
      </c>
      <c r="T18" s="8" t="str">
        <f>IF(G18&gt;=O18,"OK","ERRO")</f>
        <v>OK</v>
      </c>
      <c r="U18" s="8" t="str">
        <f>IF(P18&lt;=H18,"OK","ERRO")</f>
        <v>OK</v>
      </c>
      <c r="V18" s="9">
        <f>IFERROR(P18/H18,"-")</f>
        <v>0</v>
      </c>
    </row>
    <row r="19" spans="1:22" x14ac:dyDescent="0.2">
      <c r="A19" s="22" t="s">
        <v>38</v>
      </c>
      <c r="B19" s="23" t="s">
        <v>775</v>
      </c>
      <c r="C19" s="22" t="s">
        <v>133</v>
      </c>
      <c r="D19" s="22" t="s">
        <v>344</v>
      </c>
      <c r="E19" s="24" t="s">
        <v>345</v>
      </c>
      <c r="F19" s="23">
        <v>0.25</v>
      </c>
      <c r="G19" s="11">
        <v>1606.62</v>
      </c>
      <c r="H19" s="11">
        <v>401.65</v>
      </c>
      <c r="I19" s="22" t="s">
        <v>38</v>
      </c>
      <c r="J19" s="23" t="s">
        <v>775</v>
      </c>
      <c r="K19" s="22" t="s">
        <v>133</v>
      </c>
      <c r="L19" s="22" t="s">
        <v>344</v>
      </c>
      <c r="M19" s="24" t="s">
        <v>345</v>
      </c>
      <c r="N19" s="23">
        <v>0.25</v>
      </c>
      <c r="O19" s="46"/>
      <c r="P19" s="11">
        <f t="shared" si="10"/>
        <v>0</v>
      </c>
      <c r="Q19" s="5"/>
      <c r="R19" s="6"/>
      <c r="S19" s="6"/>
      <c r="T19" s="6"/>
      <c r="U19" s="6"/>
      <c r="V19" s="6"/>
    </row>
    <row r="20" spans="1:22" ht="25.5" x14ac:dyDescent="0.2">
      <c r="A20" s="22" t="s">
        <v>40</v>
      </c>
      <c r="B20" s="23" t="s">
        <v>776</v>
      </c>
      <c r="C20" s="22" t="s">
        <v>28</v>
      </c>
      <c r="D20" s="22" t="s">
        <v>346</v>
      </c>
      <c r="E20" s="24" t="s">
        <v>347</v>
      </c>
      <c r="F20" s="23">
        <v>2107.46</v>
      </c>
      <c r="G20" s="11">
        <v>0.86</v>
      </c>
      <c r="H20" s="11">
        <v>1812.41</v>
      </c>
      <c r="I20" s="22" t="s">
        <v>40</v>
      </c>
      <c r="J20" s="23" t="s">
        <v>776</v>
      </c>
      <c r="K20" s="22" t="s">
        <v>28</v>
      </c>
      <c r="L20" s="22" t="s">
        <v>346</v>
      </c>
      <c r="M20" s="24" t="s">
        <v>347</v>
      </c>
      <c r="N20" s="23">
        <v>2107.46</v>
      </c>
      <c r="O20" s="46"/>
      <c r="P20" s="11">
        <f t="shared" si="10"/>
        <v>0</v>
      </c>
      <c r="Q20" s="7" t="str">
        <f>IF(D20=L20,"OK","ERRO")</f>
        <v>OK</v>
      </c>
      <c r="R20" s="8" t="str">
        <f>IF(E20=M20,"OK","ERRO")</f>
        <v>OK</v>
      </c>
      <c r="S20" s="8" t="str">
        <f>IF(F20=N20,"OK","ERRO")</f>
        <v>OK</v>
      </c>
      <c r="T20" s="8" t="str">
        <f>IF(G20&gt;=O20,"OK","ERRO")</f>
        <v>OK</v>
      </c>
      <c r="U20" s="8" t="str">
        <f>IF(P20&lt;=H20,"OK","ERRO")</f>
        <v>OK</v>
      </c>
      <c r="V20" s="9">
        <f>IFERROR(P20/H20,"-")</f>
        <v>0</v>
      </c>
    </row>
    <row r="21" spans="1:22" ht="38.25" x14ac:dyDescent="0.2">
      <c r="A21" s="22" t="s">
        <v>41</v>
      </c>
      <c r="B21" s="23" t="s">
        <v>19</v>
      </c>
      <c r="C21" s="22" t="s">
        <v>17</v>
      </c>
      <c r="D21" s="22" t="s">
        <v>348</v>
      </c>
      <c r="E21" s="24" t="s">
        <v>18</v>
      </c>
      <c r="F21" s="23">
        <v>1</v>
      </c>
      <c r="G21" s="11">
        <v>1027.4100000000001</v>
      </c>
      <c r="H21" s="11">
        <v>1027.4100000000001</v>
      </c>
      <c r="I21" s="22" t="s">
        <v>41</v>
      </c>
      <c r="J21" s="23" t="s">
        <v>19</v>
      </c>
      <c r="K21" s="22" t="s">
        <v>17</v>
      </c>
      <c r="L21" s="22" t="s">
        <v>348</v>
      </c>
      <c r="M21" s="24" t="s">
        <v>18</v>
      </c>
      <c r="N21" s="23">
        <v>1</v>
      </c>
      <c r="O21" s="46"/>
      <c r="P21" s="11">
        <f t="shared" si="10"/>
        <v>0</v>
      </c>
      <c r="Q21" s="7" t="str">
        <f t="shared" ref="Q21" si="14">IF(D21=L21,"OK","ERRO")</f>
        <v>OK</v>
      </c>
      <c r="R21" s="8" t="str">
        <f t="shared" ref="R21" si="15">IF(E21=M21,"OK","ERRO")</f>
        <v>OK</v>
      </c>
      <c r="S21" s="8" t="str">
        <f t="shared" ref="S21" si="16">IF(F21=N21,"OK","ERRO")</f>
        <v>OK</v>
      </c>
      <c r="T21" s="8" t="str">
        <f>IF(G21&gt;=O21,"OK","ERRO")</f>
        <v>OK</v>
      </c>
      <c r="U21" s="8" t="str">
        <f>IF(P21&lt;=H21,"OK","ERRO")</f>
        <v>OK</v>
      </c>
      <c r="V21" s="9">
        <f>IFERROR(P21/H21,"-")</f>
        <v>0</v>
      </c>
    </row>
    <row r="22" spans="1:22" ht="38.25" x14ac:dyDescent="0.2">
      <c r="A22" s="22" t="s">
        <v>44</v>
      </c>
      <c r="B22" s="23" t="s">
        <v>777</v>
      </c>
      <c r="C22" s="22" t="s">
        <v>28</v>
      </c>
      <c r="D22" s="22" t="s">
        <v>349</v>
      </c>
      <c r="E22" s="24" t="s">
        <v>350</v>
      </c>
      <c r="F22" s="23">
        <v>77.44</v>
      </c>
      <c r="G22" s="11">
        <v>7.48</v>
      </c>
      <c r="H22" s="11">
        <v>579.25</v>
      </c>
      <c r="I22" s="22" t="s">
        <v>44</v>
      </c>
      <c r="J22" s="23" t="s">
        <v>777</v>
      </c>
      <c r="K22" s="22" t="s">
        <v>28</v>
      </c>
      <c r="L22" s="22" t="s">
        <v>349</v>
      </c>
      <c r="M22" s="24" t="s">
        <v>350</v>
      </c>
      <c r="N22" s="23">
        <v>77.44</v>
      </c>
      <c r="O22" s="46"/>
      <c r="P22" s="11">
        <f t="shared" si="10"/>
        <v>0</v>
      </c>
      <c r="Q22" s="7" t="str">
        <f t="shared" ref="Q22:S28" si="17">IF(D22=L22,"OK","ERRO")</f>
        <v>OK</v>
      </c>
      <c r="R22" s="8" t="str">
        <f t="shared" si="17"/>
        <v>OK</v>
      </c>
      <c r="S22" s="8" t="str">
        <f t="shared" si="17"/>
        <v>OK</v>
      </c>
      <c r="T22" s="8" t="str">
        <f t="shared" ref="T22:T27" si="18">IF(G22&gt;=O22,"OK","ERRO")</f>
        <v>OK</v>
      </c>
      <c r="U22" s="8" t="str">
        <f t="shared" ref="U22:U27" si="19">IF(P22&lt;=H22,"OK","ERRO")</f>
        <v>OK</v>
      </c>
      <c r="V22" s="9">
        <f t="shared" ref="V22:V27" si="20">IFERROR(P22/H22,"-")</f>
        <v>0</v>
      </c>
    </row>
    <row r="23" spans="1:22" ht="25.5" x14ac:dyDescent="0.2">
      <c r="A23" s="22" t="s">
        <v>351</v>
      </c>
      <c r="B23" s="23" t="s">
        <v>352</v>
      </c>
      <c r="C23" s="22" t="s">
        <v>17</v>
      </c>
      <c r="D23" s="22" t="s">
        <v>353</v>
      </c>
      <c r="E23" s="24" t="s">
        <v>18</v>
      </c>
      <c r="F23" s="23">
        <v>4</v>
      </c>
      <c r="G23" s="11">
        <v>141.78</v>
      </c>
      <c r="H23" s="11">
        <v>567.12</v>
      </c>
      <c r="I23" s="22" t="s">
        <v>351</v>
      </c>
      <c r="J23" s="23" t="s">
        <v>352</v>
      </c>
      <c r="K23" s="22" t="s">
        <v>17</v>
      </c>
      <c r="L23" s="22" t="s">
        <v>353</v>
      </c>
      <c r="M23" s="24" t="s">
        <v>18</v>
      </c>
      <c r="N23" s="23">
        <v>4</v>
      </c>
      <c r="O23" s="46"/>
      <c r="P23" s="11">
        <f t="shared" si="10"/>
        <v>0</v>
      </c>
      <c r="Q23" s="7" t="str">
        <f t="shared" si="17"/>
        <v>OK</v>
      </c>
      <c r="R23" s="8" t="str">
        <f t="shared" si="17"/>
        <v>OK</v>
      </c>
      <c r="S23" s="8" t="str">
        <f t="shared" si="17"/>
        <v>OK</v>
      </c>
      <c r="T23" s="8" t="str">
        <f t="shared" si="18"/>
        <v>OK</v>
      </c>
      <c r="U23" s="8" t="str">
        <f t="shared" si="19"/>
        <v>OK</v>
      </c>
      <c r="V23" s="9">
        <f t="shared" si="20"/>
        <v>0</v>
      </c>
    </row>
    <row r="24" spans="1:22" x14ac:dyDescent="0.2">
      <c r="A24" s="19" t="s">
        <v>46</v>
      </c>
      <c r="B24" s="19"/>
      <c r="C24" s="19"/>
      <c r="D24" s="19" t="s">
        <v>354</v>
      </c>
      <c r="E24" s="19"/>
      <c r="F24" s="20"/>
      <c r="G24" s="19"/>
      <c r="H24" s="21">
        <v>7514.35</v>
      </c>
      <c r="I24" s="19" t="s">
        <v>46</v>
      </c>
      <c r="J24" s="19"/>
      <c r="K24" s="19"/>
      <c r="L24" s="19" t="s">
        <v>354</v>
      </c>
      <c r="M24" s="19"/>
      <c r="N24" s="20"/>
      <c r="O24" s="45"/>
      <c r="P24" s="21">
        <f>P25+P38</f>
        <v>0</v>
      </c>
      <c r="Q24" s="5"/>
      <c r="R24" s="6"/>
      <c r="S24" s="6"/>
      <c r="T24" s="6"/>
      <c r="U24" s="6"/>
      <c r="V24" s="6"/>
    </row>
    <row r="25" spans="1:22" x14ac:dyDescent="0.2">
      <c r="A25" s="19" t="s">
        <v>47</v>
      </c>
      <c r="B25" s="19"/>
      <c r="C25" s="19"/>
      <c r="D25" s="19" t="s">
        <v>48</v>
      </c>
      <c r="E25" s="19"/>
      <c r="F25" s="20"/>
      <c r="G25" s="19"/>
      <c r="H25" s="21">
        <v>4480.8100000000004</v>
      </c>
      <c r="I25" s="19" t="s">
        <v>47</v>
      </c>
      <c r="J25" s="19"/>
      <c r="K25" s="19"/>
      <c r="L25" s="19" t="s">
        <v>48</v>
      </c>
      <c r="M25" s="19"/>
      <c r="N25" s="20"/>
      <c r="O25" s="45"/>
      <c r="P25" s="21">
        <f>SUM(P26:P37)</f>
        <v>0</v>
      </c>
      <c r="Q25" s="5"/>
      <c r="R25" s="6"/>
      <c r="S25" s="6"/>
      <c r="T25" s="6"/>
      <c r="U25" s="6"/>
      <c r="V25" s="6"/>
    </row>
    <row r="26" spans="1:22" x14ac:dyDescent="0.2">
      <c r="A26" s="22" t="s">
        <v>49</v>
      </c>
      <c r="B26" s="23" t="s">
        <v>778</v>
      </c>
      <c r="C26" s="22" t="s">
        <v>133</v>
      </c>
      <c r="D26" s="22" t="s">
        <v>355</v>
      </c>
      <c r="E26" s="24" t="s">
        <v>18</v>
      </c>
      <c r="F26" s="23">
        <v>4</v>
      </c>
      <c r="G26" s="11">
        <v>67.52</v>
      </c>
      <c r="H26" s="11">
        <v>270.08</v>
      </c>
      <c r="I26" s="22" t="s">
        <v>49</v>
      </c>
      <c r="J26" s="23" t="s">
        <v>778</v>
      </c>
      <c r="K26" s="22" t="s">
        <v>133</v>
      </c>
      <c r="L26" s="22" t="s">
        <v>355</v>
      </c>
      <c r="M26" s="24" t="s">
        <v>18</v>
      </c>
      <c r="N26" s="23">
        <v>4</v>
      </c>
      <c r="O26" s="46"/>
      <c r="P26" s="11">
        <f t="shared" ref="P26:P37" si="21">O26*N26</f>
        <v>0</v>
      </c>
      <c r="Q26" s="7" t="str">
        <f t="shared" si="17"/>
        <v>OK</v>
      </c>
      <c r="R26" s="8" t="str">
        <f t="shared" si="17"/>
        <v>OK</v>
      </c>
      <c r="S26" s="8" t="str">
        <f t="shared" si="17"/>
        <v>OK</v>
      </c>
      <c r="T26" s="8" t="str">
        <f t="shared" si="18"/>
        <v>OK</v>
      </c>
      <c r="U26" s="8" t="str">
        <f t="shared" si="19"/>
        <v>OK</v>
      </c>
      <c r="V26" s="9">
        <f t="shared" si="20"/>
        <v>0</v>
      </c>
    </row>
    <row r="27" spans="1:22" ht="25.5" x14ac:dyDescent="0.2">
      <c r="A27" s="22" t="s">
        <v>50</v>
      </c>
      <c r="B27" s="23" t="s">
        <v>59</v>
      </c>
      <c r="C27" s="22" t="s">
        <v>28</v>
      </c>
      <c r="D27" s="22" t="s">
        <v>356</v>
      </c>
      <c r="E27" s="24" t="s">
        <v>18</v>
      </c>
      <c r="F27" s="23">
        <v>3</v>
      </c>
      <c r="G27" s="11">
        <v>13.91</v>
      </c>
      <c r="H27" s="11">
        <v>41.73</v>
      </c>
      <c r="I27" s="22" t="s">
        <v>50</v>
      </c>
      <c r="J27" s="23" t="s">
        <v>59</v>
      </c>
      <c r="K27" s="22" t="s">
        <v>28</v>
      </c>
      <c r="L27" s="22" t="s">
        <v>356</v>
      </c>
      <c r="M27" s="24" t="s">
        <v>18</v>
      </c>
      <c r="N27" s="23">
        <v>3</v>
      </c>
      <c r="O27" s="46"/>
      <c r="P27" s="11">
        <f t="shared" si="21"/>
        <v>0</v>
      </c>
      <c r="Q27" s="7" t="str">
        <f t="shared" si="17"/>
        <v>OK</v>
      </c>
      <c r="R27" s="8" t="str">
        <f t="shared" si="17"/>
        <v>OK</v>
      </c>
      <c r="S27" s="8" t="str">
        <f t="shared" si="17"/>
        <v>OK</v>
      </c>
      <c r="T27" s="8" t="str">
        <f t="shared" si="18"/>
        <v>OK</v>
      </c>
      <c r="U27" s="8" t="str">
        <f t="shared" si="19"/>
        <v>OK</v>
      </c>
      <c r="V27" s="9">
        <f t="shared" si="20"/>
        <v>0</v>
      </c>
    </row>
    <row r="28" spans="1:22" ht="25.5" x14ac:dyDescent="0.2">
      <c r="A28" s="22" t="s">
        <v>53</v>
      </c>
      <c r="B28" s="23" t="s">
        <v>55</v>
      </c>
      <c r="C28" s="22" t="s">
        <v>28</v>
      </c>
      <c r="D28" s="22" t="s">
        <v>357</v>
      </c>
      <c r="E28" s="24" t="s">
        <v>18</v>
      </c>
      <c r="F28" s="23">
        <v>2</v>
      </c>
      <c r="G28" s="11">
        <v>10.15</v>
      </c>
      <c r="H28" s="11">
        <v>20.3</v>
      </c>
      <c r="I28" s="22" t="s">
        <v>53</v>
      </c>
      <c r="J28" s="23" t="s">
        <v>55</v>
      </c>
      <c r="K28" s="22" t="s">
        <v>28</v>
      </c>
      <c r="L28" s="22" t="s">
        <v>357</v>
      </c>
      <c r="M28" s="24" t="s">
        <v>18</v>
      </c>
      <c r="N28" s="23">
        <v>2</v>
      </c>
      <c r="O28" s="46"/>
      <c r="P28" s="11">
        <f t="shared" si="21"/>
        <v>0</v>
      </c>
      <c r="Q28" s="7" t="str">
        <f t="shared" si="17"/>
        <v>OK</v>
      </c>
      <c r="R28" s="8" t="str">
        <f t="shared" si="17"/>
        <v>OK</v>
      </c>
      <c r="S28" s="8" t="str">
        <f t="shared" si="17"/>
        <v>OK</v>
      </c>
      <c r="T28" s="8" t="str">
        <f>IF(G28&gt;=O28,"OK","ERRO")</f>
        <v>OK</v>
      </c>
      <c r="U28" s="8" t="str">
        <f>IF(P28&lt;=H28,"OK","ERRO")</f>
        <v>OK</v>
      </c>
      <c r="V28" s="9">
        <f>IFERROR(P28/H28,"-")</f>
        <v>0</v>
      </c>
    </row>
    <row r="29" spans="1:22" ht="25.5" x14ac:dyDescent="0.2">
      <c r="A29" s="22" t="s">
        <v>54</v>
      </c>
      <c r="B29" s="23" t="s">
        <v>51</v>
      </c>
      <c r="C29" s="22" t="s">
        <v>28</v>
      </c>
      <c r="D29" s="22" t="s">
        <v>358</v>
      </c>
      <c r="E29" s="24" t="s">
        <v>52</v>
      </c>
      <c r="F29" s="23">
        <v>0.98</v>
      </c>
      <c r="G29" s="11">
        <v>62.2</v>
      </c>
      <c r="H29" s="11">
        <v>60.95</v>
      </c>
      <c r="I29" s="22" t="s">
        <v>54</v>
      </c>
      <c r="J29" s="23" t="s">
        <v>51</v>
      </c>
      <c r="K29" s="22" t="s">
        <v>28</v>
      </c>
      <c r="L29" s="22" t="s">
        <v>358</v>
      </c>
      <c r="M29" s="24" t="s">
        <v>52</v>
      </c>
      <c r="N29" s="23">
        <v>0.98</v>
      </c>
      <c r="O29" s="46"/>
      <c r="P29" s="11">
        <f t="shared" si="21"/>
        <v>0</v>
      </c>
      <c r="Q29" s="7" t="str">
        <f t="shared" ref="Q29:S33" si="22">IF(D29=L29,"OK","ERRO")</f>
        <v>OK</v>
      </c>
      <c r="R29" s="8" t="str">
        <f t="shared" si="22"/>
        <v>OK</v>
      </c>
      <c r="S29" s="8" t="str">
        <f t="shared" si="22"/>
        <v>OK</v>
      </c>
      <c r="T29" s="8" t="str">
        <f>IF(G29&gt;=O29,"OK","ERRO")</f>
        <v>OK</v>
      </c>
      <c r="U29" s="8" t="str">
        <f>IF(P29&lt;=H29,"OK","ERRO")</f>
        <v>OK</v>
      </c>
      <c r="V29" s="9">
        <f>IFERROR(P29/H29,"-")</f>
        <v>0</v>
      </c>
    </row>
    <row r="30" spans="1:22" ht="25.5" x14ac:dyDescent="0.2">
      <c r="A30" s="22" t="s">
        <v>56</v>
      </c>
      <c r="B30" s="23" t="s">
        <v>67</v>
      </c>
      <c r="C30" s="22" t="s">
        <v>28</v>
      </c>
      <c r="D30" s="22" t="s">
        <v>359</v>
      </c>
      <c r="E30" s="24" t="s">
        <v>29</v>
      </c>
      <c r="F30" s="23">
        <v>0.36</v>
      </c>
      <c r="G30" s="11">
        <v>27.26</v>
      </c>
      <c r="H30" s="11">
        <v>9.81</v>
      </c>
      <c r="I30" s="22" t="s">
        <v>56</v>
      </c>
      <c r="J30" s="23" t="s">
        <v>67</v>
      </c>
      <c r="K30" s="22" t="s">
        <v>28</v>
      </c>
      <c r="L30" s="22" t="s">
        <v>359</v>
      </c>
      <c r="M30" s="24" t="s">
        <v>29</v>
      </c>
      <c r="N30" s="23">
        <v>0.36</v>
      </c>
      <c r="O30" s="46"/>
      <c r="P30" s="11">
        <f t="shared" si="21"/>
        <v>0</v>
      </c>
      <c r="Q30" s="7" t="str">
        <f t="shared" si="22"/>
        <v>OK</v>
      </c>
      <c r="R30" s="8" t="str">
        <f t="shared" si="22"/>
        <v>OK</v>
      </c>
      <c r="S30" s="8" t="str">
        <f t="shared" si="22"/>
        <v>OK</v>
      </c>
      <c r="T30" s="8" t="str">
        <f>IF(G30&gt;=O30,"OK","ERRO")</f>
        <v>OK</v>
      </c>
      <c r="U30" s="8" t="str">
        <f>IF(P30&lt;=H30,"OK","ERRO")</f>
        <v>OK</v>
      </c>
      <c r="V30" s="9">
        <f>IFERROR(P30/H30,"-")</f>
        <v>0</v>
      </c>
    </row>
    <row r="31" spans="1:22" x14ac:dyDescent="0.2">
      <c r="A31" s="22" t="s">
        <v>58</v>
      </c>
      <c r="B31" s="23" t="s">
        <v>779</v>
      </c>
      <c r="C31" s="22" t="s">
        <v>133</v>
      </c>
      <c r="D31" s="22" t="s">
        <v>360</v>
      </c>
      <c r="E31" s="24" t="s">
        <v>29</v>
      </c>
      <c r="F31" s="23">
        <v>120.49</v>
      </c>
      <c r="G31" s="11">
        <v>15.17</v>
      </c>
      <c r="H31" s="11">
        <v>1827.83</v>
      </c>
      <c r="I31" s="22" t="s">
        <v>58</v>
      </c>
      <c r="J31" s="23" t="s">
        <v>779</v>
      </c>
      <c r="K31" s="22" t="s">
        <v>133</v>
      </c>
      <c r="L31" s="22" t="s">
        <v>360</v>
      </c>
      <c r="M31" s="24" t="s">
        <v>29</v>
      </c>
      <c r="N31" s="23">
        <v>120.49</v>
      </c>
      <c r="O31" s="46"/>
      <c r="P31" s="11">
        <f t="shared" si="21"/>
        <v>0</v>
      </c>
      <c r="Q31" s="7" t="str">
        <f t="shared" si="22"/>
        <v>OK</v>
      </c>
      <c r="R31" s="8" t="str">
        <f t="shared" si="22"/>
        <v>OK</v>
      </c>
      <c r="S31" s="8" t="str">
        <f t="shared" si="22"/>
        <v>OK</v>
      </c>
      <c r="T31" s="8" t="str">
        <f>IF(G31&gt;=O31,"OK","ERRO")</f>
        <v>OK</v>
      </c>
      <c r="U31" s="8" t="str">
        <f>IF(P31&lt;=H31,"OK","ERRO")</f>
        <v>OK</v>
      </c>
      <c r="V31" s="9">
        <f>IFERROR(P31/H31,"-")</f>
        <v>0</v>
      </c>
    </row>
    <row r="32" spans="1:22" ht="38.25" x14ac:dyDescent="0.2">
      <c r="A32" s="22" t="s">
        <v>60</v>
      </c>
      <c r="B32" s="23" t="s">
        <v>780</v>
      </c>
      <c r="C32" s="22" t="s">
        <v>28</v>
      </c>
      <c r="D32" s="22" t="s">
        <v>361</v>
      </c>
      <c r="E32" s="24" t="s">
        <v>29</v>
      </c>
      <c r="F32" s="23">
        <v>47.22</v>
      </c>
      <c r="G32" s="11">
        <v>16.63</v>
      </c>
      <c r="H32" s="11">
        <v>785.26</v>
      </c>
      <c r="I32" s="22" t="s">
        <v>60</v>
      </c>
      <c r="J32" s="23" t="s">
        <v>780</v>
      </c>
      <c r="K32" s="22" t="s">
        <v>28</v>
      </c>
      <c r="L32" s="22" t="s">
        <v>361</v>
      </c>
      <c r="M32" s="24" t="s">
        <v>29</v>
      </c>
      <c r="N32" s="23">
        <v>47.22</v>
      </c>
      <c r="O32" s="46"/>
      <c r="P32" s="11">
        <f t="shared" si="21"/>
        <v>0</v>
      </c>
      <c r="Q32" s="7" t="str">
        <f t="shared" si="22"/>
        <v>OK</v>
      </c>
      <c r="R32" s="8" t="str">
        <f t="shared" si="22"/>
        <v>OK</v>
      </c>
      <c r="S32" s="8" t="str">
        <f t="shared" si="22"/>
        <v>OK</v>
      </c>
      <c r="T32" s="8" t="str">
        <f>IF(G32&gt;=O32,"OK","ERRO")</f>
        <v>OK</v>
      </c>
      <c r="U32" s="8" t="str">
        <f>IF(P32&lt;=H32,"OK","ERRO")</f>
        <v>OK</v>
      </c>
      <c r="V32" s="9">
        <f>IFERROR(P32/H32,"-")</f>
        <v>0</v>
      </c>
    </row>
    <row r="33" spans="1:22" x14ac:dyDescent="0.2">
      <c r="A33" s="22" t="s">
        <v>61</v>
      </c>
      <c r="B33" s="23" t="s">
        <v>781</v>
      </c>
      <c r="C33" s="22" t="s">
        <v>133</v>
      </c>
      <c r="D33" s="22" t="s">
        <v>362</v>
      </c>
      <c r="E33" s="24" t="s">
        <v>18</v>
      </c>
      <c r="F33" s="23">
        <v>1</v>
      </c>
      <c r="G33" s="11">
        <v>124.67</v>
      </c>
      <c r="H33" s="11">
        <v>124.67</v>
      </c>
      <c r="I33" s="22" t="s">
        <v>61</v>
      </c>
      <c r="J33" s="23" t="s">
        <v>781</v>
      </c>
      <c r="K33" s="22" t="s">
        <v>133</v>
      </c>
      <c r="L33" s="22" t="s">
        <v>362</v>
      </c>
      <c r="M33" s="24" t="s">
        <v>18</v>
      </c>
      <c r="N33" s="23">
        <v>1</v>
      </c>
      <c r="O33" s="46"/>
      <c r="P33" s="11">
        <f t="shared" si="21"/>
        <v>0</v>
      </c>
      <c r="Q33" s="7" t="str">
        <f t="shared" si="22"/>
        <v>OK</v>
      </c>
      <c r="R33" s="8" t="str">
        <f t="shared" si="22"/>
        <v>OK</v>
      </c>
      <c r="S33" s="8" t="str">
        <f t="shared" si="22"/>
        <v>OK</v>
      </c>
      <c r="T33" s="8" t="str">
        <f>IF(G33&gt;=O33,"OK","ERRO")</f>
        <v>OK</v>
      </c>
      <c r="U33" s="8" t="str">
        <f>IF(P33&lt;=H33,"OK","ERRO")</f>
        <v>OK</v>
      </c>
      <c r="V33" s="9">
        <f>IFERROR(P33/H33,"-")</f>
        <v>0</v>
      </c>
    </row>
    <row r="34" spans="1:22" ht="25.5" x14ac:dyDescent="0.2">
      <c r="A34" s="22" t="s">
        <v>62</v>
      </c>
      <c r="B34" s="23" t="s">
        <v>64</v>
      </c>
      <c r="C34" s="22" t="s">
        <v>28</v>
      </c>
      <c r="D34" s="22" t="s">
        <v>363</v>
      </c>
      <c r="E34" s="24" t="s">
        <v>18</v>
      </c>
      <c r="F34" s="23">
        <v>3</v>
      </c>
      <c r="G34" s="11">
        <v>1.99</v>
      </c>
      <c r="H34" s="11">
        <v>5.97</v>
      </c>
      <c r="I34" s="22" t="s">
        <v>62</v>
      </c>
      <c r="J34" s="23" t="s">
        <v>64</v>
      </c>
      <c r="K34" s="22" t="s">
        <v>28</v>
      </c>
      <c r="L34" s="22" t="s">
        <v>363</v>
      </c>
      <c r="M34" s="24" t="s">
        <v>18</v>
      </c>
      <c r="N34" s="23">
        <v>3</v>
      </c>
      <c r="O34" s="46"/>
      <c r="P34" s="11">
        <f t="shared" si="21"/>
        <v>0</v>
      </c>
      <c r="Q34" s="7" t="str">
        <f t="shared" ref="Q34:Q59" si="23">IF(D34=L34,"OK","ERRO")</f>
        <v>OK</v>
      </c>
      <c r="R34" s="8" t="str">
        <f t="shared" ref="R34:R59" si="24">IF(E34=M34,"OK","ERRO")</f>
        <v>OK</v>
      </c>
      <c r="S34" s="8" t="str">
        <f t="shared" ref="S34:S59" si="25">IF(F34=N34,"OK","ERRO")</f>
        <v>OK</v>
      </c>
      <c r="T34" s="8" t="str">
        <f t="shared" ref="T34:T59" si="26">IF(G34&gt;=O34,"OK","ERRO")</f>
        <v>OK</v>
      </c>
      <c r="U34" s="8" t="str">
        <f t="shared" ref="U34:U59" si="27">IF(P34&lt;=H34,"OK","ERRO")</f>
        <v>OK</v>
      </c>
      <c r="V34" s="9">
        <f t="shared" ref="V34:V59" si="28">IFERROR(P34/H34,"-")</f>
        <v>0</v>
      </c>
    </row>
    <row r="35" spans="1:22" ht="25.5" x14ac:dyDescent="0.2">
      <c r="A35" s="22" t="s">
        <v>63</v>
      </c>
      <c r="B35" s="23" t="s">
        <v>180</v>
      </c>
      <c r="C35" s="22" t="s">
        <v>28</v>
      </c>
      <c r="D35" s="22" t="s">
        <v>181</v>
      </c>
      <c r="E35" s="24" t="s">
        <v>52</v>
      </c>
      <c r="F35" s="23">
        <v>5.76</v>
      </c>
      <c r="G35" s="11">
        <v>92.13</v>
      </c>
      <c r="H35" s="11">
        <v>530.66</v>
      </c>
      <c r="I35" s="22" t="s">
        <v>63</v>
      </c>
      <c r="J35" s="23" t="s">
        <v>180</v>
      </c>
      <c r="K35" s="22" t="s">
        <v>28</v>
      </c>
      <c r="L35" s="22" t="s">
        <v>181</v>
      </c>
      <c r="M35" s="24" t="s">
        <v>52</v>
      </c>
      <c r="N35" s="23">
        <v>5.76</v>
      </c>
      <c r="O35" s="46"/>
      <c r="P35" s="11">
        <f t="shared" si="21"/>
        <v>0</v>
      </c>
      <c r="Q35" s="7" t="str">
        <f t="shared" si="23"/>
        <v>OK</v>
      </c>
      <c r="R35" s="8" t="str">
        <f t="shared" si="24"/>
        <v>OK</v>
      </c>
      <c r="S35" s="8" t="str">
        <f t="shared" si="25"/>
        <v>OK</v>
      </c>
      <c r="T35" s="8" t="str">
        <f t="shared" si="26"/>
        <v>OK</v>
      </c>
      <c r="U35" s="8" t="str">
        <f t="shared" si="27"/>
        <v>OK</v>
      </c>
      <c r="V35" s="9">
        <f t="shared" si="28"/>
        <v>0</v>
      </c>
    </row>
    <row r="36" spans="1:22" x14ac:dyDescent="0.2">
      <c r="A36" s="22" t="s">
        <v>65</v>
      </c>
      <c r="B36" s="23" t="s">
        <v>782</v>
      </c>
      <c r="C36" s="22" t="s">
        <v>133</v>
      </c>
      <c r="D36" s="22" t="s">
        <v>364</v>
      </c>
      <c r="E36" s="24" t="s">
        <v>39</v>
      </c>
      <c r="F36" s="23">
        <v>42.25</v>
      </c>
      <c r="G36" s="11">
        <v>6.37</v>
      </c>
      <c r="H36" s="11">
        <v>269.13</v>
      </c>
      <c r="I36" s="22" t="s">
        <v>65</v>
      </c>
      <c r="J36" s="23" t="s">
        <v>782</v>
      </c>
      <c r="K36" s="22" t="s">
        <v>133</v>
      </c>
      <c r="L36" s="22" t="s">
        <v>364</v>
      </c>
      <c r="M36" s="24" t="s">
        <v>39</v>
      </c>
      <c r="N36" s="23">
        <v>42.25</v>
      </c>
      <c r="O36" s="46"/>
      <c r="P36" s="11">
        <f t="shared" si="21"/>
        <v>0</v>
      </c>
      <c r="Q36" s="7" t="str">
        <f t="shared" si="23"/>
        <v>OK</v>
      </c>
      <c r="R36" s="8" t="str">
        <f t="shared" si="24"/>
        <v>OK</v>
      </c>
      <c r="S36" s="8" t="str">
        <f t="shared" si="25"/>
        <v>OK</v>
      </c>
      <c r="T36" s="8" t="str">
        <f t="shared" si="26"/>
        <v>OK</v>
      </c>
      <c r="U36" s="8" t="str">
        <f t="shared" si="27"/>
        <v>OK</v>
      </c>
      <c r="V36" s="9">
        <f t="shared" si="28"/>
        <v>0</v>
      </c>
    </row>
    <row r="37" spans="1:22" ht="25.5" x14ac:dyDescent="0.2">
      <c r="A37" s="22" t="s">
        <v>66</v>
      </c>
      <c r="B37" s="23" t="s">
        <v>365</v>
      </c>
      <c r="C37" s="22" t="s">
        <v>17</v>
      </c>
      <c r="D37" s="22" t="s">
        <v>366</v>
      </c>
      <c r="E37" s="24" t="s">
        <v>29</v>
      </c>
      <c r="F37" s="23">
        <v>7.65</v>
      </c>
      <c r="G37" s="11">
        <v>69.86</v>
      </c>
      <c r="H37" s="11">
        <v>534.41999999999996</v>
      </c>
      <c r="I37" s="22" t="s">
        <v>66</v>
      </c>
      <c r="J37" s="23" t="s">
        <v>365</v>
      </c>
      <c r="K37" s="22" t="s">
        <v>17</v>
      </c>
      <c r="L37" s="22" t="s">
        <v>366</v>
      </c>
      <c r="M37" s="24" t="s">
        <v>29</v>
      </c>
      <c r="N37" s="23">
        <v>7.65</v>
      </c>
      <c r="O37" s="46"/>
      <c r="P37" s="11">
        <f t="shared" si="21"/>
        <v>0</v>
      </c>
      <c r="Q37" s="7" t="str">
        <f t="shared" si="23"/>
        <v>OK</v>
      </c>
      <c r="R37" s="8" t="str">
        <f t="shared" si="24"/>
        <v>OK</v>
      </c>
      <c r="S37" s="8" t="str">
        <f t="shared" si="25"/>
        <v>OK</v>
      </c>
      <c r="T37" s="8" t="str">
        <f t="shared" si="26"/>
        <v>OK</v>
      </c>
      <c r="U37" s="8" t="str">
        <f t="shared" si="27"/>
        <v>OK</v>
      </c>
      <c r="V37" s="9">
        <f t="shared" si="28"/>
        <v>0</v>
      </c>
    </row>
    <row r="38" spans="1:22" x14ac:dyDescent="0.2">
      <c r="A38" s="19" t="s">
        <v>68</v>
      </c>
      <c r="B38" s="19"/>
      <c r="C38" s="19"/>
      <c r="D38" s="19" t="s">
        <v>71</v>
      </c>
      <c r="E38" s="19"/>
      <c r="F38" s="20"/>
      <c r="G38" s="19"/>
      <c r="H38" s="21">
        <v>3033.54</v>
      </c>
      <c r="I38" s="19" t="s">
        <v>68</v>
      </c>
      <c r="J38" s="19"/>
      <c r="K38" s="19"/>
      <c r="L38" s="19" t="s">
        <v>71</v>
      </c>
      <c r="M38" s="19"/>
      <c r="N38" s="20"/>
      <c r="O38" s="45"/>
      <c r="P38" s="21">
        <f>SUM(P39:P40)</f>
        <v>0</v>
      </c>
      <c r="Q38" s="5"/>
      <c r="R38" s="6"/>
      <c r="S38" s="6"/>
      <c r="T38" s="6"/>
      <c r="U38" s="6"/>
      <c r="V38" s="6"/>
    </row>
    <row r="39" spans="1:22" ht="25.5" x14ac:dyDescent="0.2">
      <c r="A39" s="22" t="s">
        <v>69</v>
      </c>
      <c r="B39" s="23" t="s">
        <v>367</v>
      </c>
      <c r="C39" s="22" t="s">
        <v>17</v>
      </c>
      <c r="D39" s="22" t="s">
        <v>368</v>
      </c>
      <c r="E39" s="24" t="s">
        <v>52</v>
      </c>
      <c r="F39" s="23">
        <v>30</v>
      </c>
      <c r="G39" s="11">
        <v>16.29</v>
      </c>
      <c r="H39" s="11">
        <v>488.7</v>
      </c>
      <c r="I39" s="22" t="s">
        <v>69</v>
      </c>
      <c r="J39" s="23" t="s">
        <v>367</v>
      </c>
      <c r="K39" s="22" t="s">
        <v>17</v>
      </c>
      <c r="L39" s="22" t="s">
        <v>368</v>
      </c>
      <c r="M39" s="24" t="s">
        <v>52</v>
      </c>
      <c r="N39" s="23">
        <v>30</v>
      </c>
      <c r="O39" s="46"/>
      <c r="P39" s="11">
        <f t="shared" ref="P39:P40" si="29">O39*N39</f>
        <v>0</v>
      </c>
      <c r="Q39" s="7" t="str">
        <f t="shared" si="23"/>
        <v>OK</v>
      </c>
      <c r="R39" s="8" t="str">
        <f t="shared" si="24"/>
        <v>OK</v>
      </c>
      <c r="S39" s="8" t="str">
        <f t="shared" si="25"/>
        <v>OK</v>
      </c>
      <c r="T39" s="8" t="str">
        <f t="shared" si="26"/>
        <v>OK</v>
      </c>
      <c r="U39" s="8" t="str">
        <f t="shared" si="27"/>
        <v>OK</v>
      </c>
      <c r="V39" s="9">
        <f t="shared" si="28"/>
        <v>0</v>
      </c>
    </row>
    <row r="40" spans="1:22" x14ac:dyDescent="0.2">
      <c r="A40" s="22" t="s">
        <v>70</v>
      </c>
      <c r="B40" s="23" t="s">
        <v>72</v>
      </c>
      <c r="C40" s="22" t="s">
        <v>73</v>
      </c>
      <c r="D40" s="22" t="s">
        <v>74</v>
      </c>
      <c r="E40" s="24" t="s">
        <v>75</v>
      </c>
      <c r="F40" s="23">
        <v>6</v>
      </c>
      <c r="G40" s="11">
        <v>424.14</v>
      </c>
      <c r="H40" s="11">
        <v>2544.84</v>
      </c>
      <c r="I40" s="22" t="s">
        <v>70</v>
      </c>
      <c r="J40" s="23" t="s">
        <v>72</v>
      </c>
      <c r="K40" s="22" t="s">
        <v>73</v>
      </c>
      <c r="L40" s="22" t="s">
        <v>74</v>
      </c>
      <c r="M40" s="24" t="s">
        <v>75</v>
      </c>
      <c r="N40" s="23">
        <v>6</v>
      </c>
      <c r="O40" s="46"/>
      <c r="P40" s="11">
        <f t="shared" si="29"/>
        <v>0</v>
      </c>
      <c r="Q40" s="7" t="str">
        <f t="shared" si="23"/>
        <v>OK</v>
      </c>
      <c r="R40" s="8" t="str">
        <f t="shared" si="24"/>
        <v>OK</v>
      </c>
      <c r="S40" s="8" t="str">
        <f t="shared" si="25"/>
        <v>OK</v>
      </c>
      <c r="T40" s="8" t="str">
        <f t="shared" si="26"/>
        <v>OK</v>
      </c>
      <c r="U40" s="8" t="str">
        <f t="shared" si="27"/>
        <v>OK</v>
      </c>
      <c r="V40" s="9">
        <f t="shared" si="28"/>
        <v>0</v>
      </c>
    </row>
    <row r="41" spans="1:22" x14ac:dyDescent="0.2">
      <c r="A41" s="19" t="s">
        <v>76</v>
      </c>
      <c r="B41" s="19"/>
      <c r="C41" s="19"/>
      <c r="D41" s="19" t="s">
        <v>77</v>
      </c>
      <c r="E41" s="19"/>
      <c r="F41" s="20"/>
      <c r="G41" s="19"/>
      <c r="H41" s="21">
        <v>14310.35</v>
      </c>
      <c r="I41" s="19" t="s">
        <v>76</v>
      </c>
      <c r="J41" s="19"/>
      <c r="K41" s="19"/>
      <c r="L41" s="19" t="s">
        <v>77</v>
      </c>
      <c r="M41" s="19"/>
      <c r="N41" s="20"/>
      <c r="O41" s="45"/>
      <c r="P41" s="21">
        <f>P42</f>
        <v>0</v>
      </c>
      <c r="Q41" s="5"/>
      <c r="R41" s="6"/>
      <c r="S41" s="6"/>
      <c r="T41" s="6"/>
      <c r="U41" s="6"/>
      <c r="V41" s="6"/>
    </row>
    <row r="42" spans="1:22" x14ac:dyDescent="0.2">
      <c r="A42" s="19" t="s">
        <v>78</v>
      </c>
      <c r="B42" s="19"/>
      <c r="C42" s="19"/>
      <c r="D42" s="19" t="s">
        <v>79</v>
      </c>
      <c r="E42" s="19"/>
      <c r="F42" s="20"/>
      <c r="G42" s="19"/>
      <c r="H42" s="21">
        <v>14310.35</v>
      </c>
      <c r="I42" s="19" t="s">
        <v>78</v>
      </c>
      <c r="J42" s="19"/>
      <c r="K42" s="19"/>
      <c r="L42" s="19" t="s">
        <v>79</v>
      </c>
      <c r="M42" s="19"/>
      <c r="N42" s="20"/>
      <c r="O42" s="45"/>
      <c r="P42" s="21">
        <f>SUM(P43:P48)</f>
        <v>0</v>
      </c>
      <c r="Q42" s="5"/>
      <c r="R42" s="6"/>
      <c r="S42" s="6"/>
      <c r="T42" s="6"/>
      <c r="U42" s="6"/>
      <c r="V42" s="6"/>
    </row>
    <row r="43" spans="1:22" ht="25.5" x14ac:dyDescent="0.2">
      <c r="A43" s="22" t="s">
        <v>80</v>
      </c>
      <c r="B43" s="23" t="s">
        <v>369</v>
      </c>
      <c r="C43" s="22" t="s">
        <v>17</v>
      </c>
      <c r="D43" s="22" t="s">
        <v>370</v>
      </c>
      <c r="E43" s="24" t="s">
        <v>371</v>
      </c>
      <c r="F43" s="23">
        <v>119.88</v>
      </c>
      <c r="G43" s="11">
        <v>25.7</v>
      </c>
      <c r="H43" s="11">
        <v>3080.91</v>
      </c>
      <c r="I43" s="22" t="s">
        <v>80</v>
      </c>
      <c r="J43" s="23" t="s">
        <v>369</v>
      </c>
      <c r="K43" s="22" t="s">
        <v>17</v>
      </c>
      <c r="L43" s="22" t="s">
        <v>370</v>
      </c>
      <c r="M43" s="24" t="s">
        <v>371</v>
      </c>
      <c r="N43" s="23">
        <v>119.88</v>
      </c>
      <c r="O43" s="46"/>
      <c r="P43" s="11">
        <f t="shared" ref="P43:P48" si="30">O43*N43</f>
        <v>0</v>
      </c>
      <c r="Q43" s="7" t="str">
        <f t="shared" si="23"/>
        <v>OK</v>
      </c>
      <c r="R43" s="8" t="str">
        <f t="shared" si="24"/>
        <v>OK</v>
      </c>
      <c r="S43" s="8" t="str">
        <f t="shared" si="25"/>
        <v>OK</v>
      </c>
      <c r="T43" s="8" t="str">
        <f t="shared" si="26"/>
        <v>OK</v>
      </c>
      <c r="U43" s="8" t="str">
        <f t="shared" si="27"/>
        <v>OK</v>
      </c>
      <c r="V43" s="9">
        <f t="shared" si="28"/>
        <v>0</v>
      </c>
    </row>
    <row r="44" spans="1:22" ht="25.5" x14ac:dyDescent="0.2">
      <c r="A44" s="22" t="s">
        <v>81</v>
      </c>
      <c r="B44" s="23" t="s">
        <v>372</v>
      </c>
      <c r="C44" s="22" t="s">
        <v>17</v>
      </c>
      <c r="D44" s="22" t="s">
        <v>373</v>
      </c>
      <c r="E44" s="24" t="s">
        <v>374</v>
      </c>
      <c r="F44" s="23">
        <v>179.82</v>
      </c>
      <c r="G44" s="11">
        <v>19.27</v>
      </c>
      <c r="H44" s="11">
        <v>3465.13</v>
      </c>
      <c r="I44" s="22" t="s">
        <v>81</v>
      </c>
      <c r="J44" s="23" t="s">
        <v>372</v>
      </c>
      <c r="K44" s="22" t="s">
        <v>17</v>
      </c>
      <c r="L44" s="22" t="s">
        <v>373</v>
      </c>
      <c r="M44" s="24" t="s">
        <v>374</v>
      </c>
      <c r="N44" s="23">
        <v>179.82</v>
      </c>
      <c r="O44" s="46"/>
      <c r="P44" s="11">
        <f t="shared" si="30"/>
        <v>0</v>
      </c>
      <c r="Q44" s="7" t="str">
        <f t="shared" si="23"/>
        <v>OK</v>
      </c>
      <c r="R44" s="8" t="str">
        <f t="shared" si="24"/>
        <v>OK</v>
      </c>
      <c r="S44" s="8" t="str">
        <f t="shared" si="25"/>
        <v>OK</v>
      </c>
      <c r="T44" s="8" t="str">
        <f t="shared" si="26"/>
        <v>OK</v>
      </c>
      <c r="U44" s="8" t="str">
        <f t="shared" si="27"/>
        <v>OK</v>
      </c>
      <c r="V44" s="9">
        <f t="shared" si="28"/>
        <v>0</v>
      </c>
    </row>
    <row r="45" spans="1:22" x14ac:dyDescent="0.2">
      <c r="A45" s="22" t="s">
        <v>375</v>
      </c>
      <c r="B45" s="23" t="s">
        <v>42</v>
      </c>
      <c r="C45" s="22" t="s">
        <v>28</v>
      </c>
      <c r="D45" s="22" t="s">
        <v>43</v>
      </c>
      <c r="E45" s="24" t="s">
        <v>29</v>
      </c>
      <c r="F45" s="23">
        <v>54</v>
      </c>
      <c r="G45" s="11">
        <v>8.6999999999999993</v>
      </c>
      <c r="H45" s="11">
        <v>469.8</v>
      </c>
      <c r="I45" s="22" t="s">
        <v>375</v>
      </c>
      <c r="J45" s="23" t="s">
        <v>42</v>
      </c>
      <c r="K45" s="22" t="s">
        <v>28</v>
      </c>
      <c r="L45" s="22" t="s">
        <v>43</v>
      </c>
      <c r="M45" s="24" t="s">
        <v>29</v>
      </c>
      <c r="N45" s="23">
        <v>54</v>
      </c>
      <c r="O45" s="46"/>
      <c r="P45" s="11">
        <f t="shared" si="30"/>
        <v>0</v>
      </c>
      <c r="Q45" s="7" t="str">
        <f t="shared" si="23"/>
        <v>OK</v>
      </c>
      <c r="R45" s="8" t="str">
        <f t="shared" si="24"/>
        <v>OK</v>
      </c>
      <c r="S45" s="8" t="str">
        <f t="shared" si="25"/>
        <v>OK</v>
      </c>
      <c r="T45" s="8" t="str">
        <f t="shared" si="26"/>
        <v>OK</v>
      </c>
      <c r="U45" s="8" t="str">
        <f t="shared" si="27"/>
        <v>OK</v>
      </c>
      <c r="V45" s="9">
        <f t="shared" si="28"/>
        <v>0</v>
      </c>
    </row>
    <row r="46" spans="1:22" ht="25.5" x14ac:dyDescent="0.2">
      <c r="A46" s="22" t="s">
        <v>376</v>
      </c>
      <c r="B46" s="23" t="s">
        <v>82</v>
      </c>
      <c r="C46" s="22" t="s">
        <v>28</v>
      </c>
      <c r="D46" s="22" t="s">
        <v>83</v>
      </c>
      <c r="E46" s="24" t="s">
        <v>39</v>
      </c>
      <c r="F46" s="23">
        <v>72</v>
      </c>
      <c r="G46" s="11">
        <v>21.88</v>
      </c>
      <c r="H46" s="11">
        <v>1575.36</v>
      </c>
      <c r="I46" s="22" t="s">
        <v>376</v>
      </c>
      <c r="J46" s="23" t="s">
        <v>82</v>
      </c>
      <c r="K46" s="22" t="s">
        <v>28</v>
      </c>
      <c r="L46" s="22" t="s">
        <v>83</v>
      </c>
      <c r="M46" s="24" t="s">
        <v>39</v>
      </c>
      <c r="N46" s="23">
        <v>72</v>
      </c>
      <c r="O46" s="46"/>
      <c r="P46" s="11">
        <f t="shared" si="30"/>
        <v>0</v>
      </c>
      <c r="Q46" s="7" t="str">
        <f t="shared" si="23"/>
        <v>OK</v>
      </c>
      <c r="R46" s="8" t="str">
        <f t="shared" si="24"/>
        <v>OK</v>
      </c>
      <c r="S46" s="8" t="str">
        <f t="shared" si="25"/>
        <v>OK</v>
      </c>
      <c r="T46" s="8" t="str">
        <f t="shared" si="26"/>
        <v>OK</v>
      </c>
      <c r="U46" s="8" t="str">
        <f t="shared" si="27"/>
        <v>OK</v>
      </c>
      <c r="V46" s="9">
        <f t="shared" si="28"/>
        <v>0</v>
      </c>
    </row>
    <row r="47" spans="1:22" ht="38.25" x14ac:dyDescent="0.2">
      <c r="A47" s="22" t="s">
        <v>377</v>
      </c>
      <c r="B47" s="23" t="s">
        <v>783</v>
      </c>
      <c r="C47" s="22" t="s">
        <v>28</v>
      </c>
      <c r="D47" s="22" t="s">
        <v>378</v>
      </c>
      <c r="E47" s="24" t="s">
        <v>29</v>
      </c>
      <c r="F47" s="23">
        <v>108</v>
      </c>
      <c r="G47" s="11">
        <v>11.9</v>
      </c>
      <c r="H47" s="11">
        <v>1285.2</v>
      </c>
      <c r="I47" s="22" t="s">
        <v>377</v>
      </c>
      <c r="J47" s="23" t="s">
        <v>783</v>
      </c>
      <c r="K47" s="22" t="s">
        <v>28</v>
      </c>
      <c r="L47" s="22" t="s">
        <v>378</v>
      </c>
      <c r="M47" s="24" t="s">
        <v>29</v>
      </c>
      <c r="N47" s="23">
        <v>108</v>
      </c>
      <c r="O47" s="46"/>
      <c r="P47" s="11">
        <f t="shared" si="30"/>
        <v>0</v>
      </c>
      <c r="Q47" s="7" t="str">
        <f t="shared" si="23"/>
        <v>OK</v>
      </c>
      <c r="R47" s="8" t="str">
        <f t="shared" si="24"/>
        <v>OK</v>
      </c>
      <c r="S47" s="8" t="str">
        <f t="shared" si="25"/>
        <v>OK</v>
      </c>
      <c r="T47" s="8" t="str">
        <f t="shared" si="26"/>
        <v>OK</v>
      </c>
      <c r="U47" s="8" t="str">
        <f t="shared" si="27"/>
        <v>OK</v>
      </c>
      <c r="V47" s="9">
        <f t="shared" si="28"/>
        <v>0</v>
      </c>
    </row>
    <row r="48" spans="1:22" x14ac:dyDescent="0.2">
      <c r="A48" s="22" t="s">
        <v>379</v>
      </c>
      <c r="B48" s="23" t="s">
        <v>784</v>
      </c>
      <c r="C48" s="22" t="s">
        <v>133</v>
      </c>
      <c r="D48" s="22" t="s">
        <v>380</v>
      </c>
      <c r="E48" s="24" t="s">
        <v>29</v>
      </c>
      <c r="F48" s="23">
        <v>417.51</v>
      </c>
      <c r="G48" s="11">
        <v>10.62</v>
      </c>
      <c r="H48" s="11">
        <v>4433.95</v>
      </c>
      <c r="I48" s="22" t="s">
        <v>379</v>
      </c>
      <c r="J48" s="23" t="s">
        <v>784</v>
      </c>
      <c r="K48" s="22" t="s">
        <v>133</v>
      </c>
      <c r="L48" s="22" t="s">
        <v>380</v>
      </c>
      <c r="M48" s="24" t="s">
        <v>29</v>
      </c>
      <c r="N48" s="23">
        <v>417.51</v>
      </c>
      <c r="O48" s="46"/>
      <c r="P48" s="11">
        <f t="shared" si="30"/>
        <v>0</v>
      </c>
      <c r="Q48" s="7" t="str">
        <f t="shared" si="23"/>
        <v>OK</v>
      </c>
      <c r="R48" s="8" t="str">
        <f t="shared" si="24"/>
        <v>OK</v>
      </c>
      <c r="S48" s="8" t="str">
        <f t="shared" si="25"/>
        <v>OK</v>
      </c>
      <c r="T48" s="8" t="str">
        <f t="shared" si="26"/>
        <v>OK</v>
      </c>
      <c r="U48" s="8" t="str">
        <f t="shared" si="27"/>
        <v>OK</v>
      </c>
      <c r="V48" s="9">
        <f t="shared" si="28"/>
        <v>0</v>
      </c>
    </row>
    <row r="49" spans="1:22" x14ac:dyDescent="0.2">
      <c r="A49" s="19" t="s">
        <v>84</v>
      </c>
      <c r="B49" s="19"/>
      <c r="C49" s="19"/>
      <c r="D49" s="19" t="s">
        <v>381</v>
      </c>
      <c r="E49" s="19"/>
      <c r="F49" s="20"/>
      <c r="G49" s="19"/>
      <c r="H49" s="21">
        <v>11808.55</v>
      </c>
      <c r="I49" s="19" t="s">
        <v>84</v>
      </c>
      <c r="J49" s="19"/>
      <c r="K49" s="19"/>
      <c r="L49" s="19" t="s">
        <v>381</v>
      </c>
      <c r="M49" s="19"/>
      <c r="N49" s="20"/>
      <c r="O49" s="45"/>
      <c r="P49" s="21">
        <f>SUM(P50:P52)</f>
        <v>0</v>
      </c>
      <c r="Q49" s="5"/>
      <c r="R49" s="6"/>
      <c r="S49" s="6"/>
      <c r="T49" s="6"/>
      <c r="U49" s="6"/>
      <c r="V49" s="6"/>
    </row>
    <row r="50" spans="1:22" ht="38.25" x14ac:dyDescent="0.2">
      <c r="A50" s="22" t="s">
        <v>85</v>
      </c>
      <c r="B50" s="23" t="s">
        <v>382</v>
      </c>
      <c r="C50" s="22" t="s">
        <v>17</v>
      </c>
      <c r="D50" s="22" t="s">
        <v>383</v>
      </c>
      <c r="E50" s="24" t="s">
        <v>39</v>
      </c>
      <c r="F50" s="23">
        <v>53.23</v>
      </c>
      <c r="G50" s="11">
        <v>139.66999999999999</v>
      </c>
      <c r="H50" s="11">
        <v>7434.63</v>
      </c>
      <c r="I50" s="22" t="s">
        <v>85</v>
      </c>
      <c r="J50" s="23" t="s">
        <v>382</v>
      </c>
      <c r="K50" s="22" t="s">
        <v>17</v>
      </c>
      <c r="L50" s="22" t="s">
        <v>383</v>
      </c>
      <c r="M50" s="24" t="s">
        <v>39</v>
      </c>
      <c r="N50" s="23">
        <v>53.23</v>
      </c>
      <c r="O50" s="46"/>
      <c r="P50" s="11">
        <f t="shared" ref="P50:P52" si="31">O50*N50</f>
        <v>0</v>
      </c>
      <c r="Q50" s="7" t="str">
        <f t="shared" si="23"/>
        <v>OK</v>
      </c>
      <c r="R50" s="8" t="str">
        <f t="shared" si="24"/>
        <v>OK</v>
      </c>
      <c r="S50" s="8" t="str">
        <f t="shared" si="25"/>
        <v>OK</v>
      </c>
      <c r="T50" s="8" t="str">
        <f t="shared" si="26"/>
        <v>OK</v>
      </c>
      <c r="U50" s="8" t="str">
        <f t="shared" si="27"/>
        <v>OK</v>
      </c>
      <c r="V50" s="9">
        <f t="shared" si="28"/>
        <v>0</v>
      </c>
    </row>
    <row r="51" spans="1:22" ht="25.5" x14ac:dyDescent="0.2">
      <c r="A51" s="22" t="s">
        <v>86</v>
      </c>
      <c r="B51" s="23" t="s">
        <v>384</v>
      </c>
      <c r="C51" s="22" t="s">
        <v>17</v>
      </c>
      <c r="D51" s="22" t="s">
        <v>385</v>
      </c>
      <c r="E51" s="24" t="s">
        <v>29</v>
      </c>
      <c r="F51" s="23">
        <v>18.559999999999999</v>
      </c>
      <c r="G51" s="11">
        <v>153.77000000000001</v>
      </c>
      <c r="H51" s="11">
        <v>2853.97</v>
      </c>
      <c r="I51" s="22" t="s">
        <v>86</v>
      </c>
      <c r="J51" s="23" t="s">
        <v>384</v>
      </c>
      <c r="K51" s="22" t="s">
        <v>17</v>
      </c>
      <c r="L51" s="22" t="s">
        <v>385</v>
      </c>
      <c r="M51" s="24" t="s">
        <v>29</v>
      </c>
      <c r="N51" s="23">
        <v>18.559999999999999</v>
      </c>
      <c r="O51" s="46"/>
      <c r="P51" s="11">
        <f t="shared" si="31"/>
        <v>0</v>
      </c>
      <c r="Q51" s="7" t="str">
        <f t="shared" si="23"/>
        <v>OK</v>
      </c>
      <c r="R51" s="8" t="str">
        <f t="shared" si="24"/>
        <v>OK</v>
      </c>
      <c r="S51" s="8" t="str">
        <f t="shared" si="25"/>
        <v>OK</v>
      </c>
      <c r="T51" s="8" t="str">
        <f t="shared" si="26"/>
        <v>OK</v>
      </c>
      <c r="U51" s="8" t="str">
        <f t="shared" si="27"/>
        <v>OK</v>
      </c>
      <c r="V51" s="9">
        <f t="shared" si="28"/>
        <v>0</v>
      </c>
    </row>
    <row r="52" spans="1:22" x14ac:dyDescent="0.2">
      <c r="A52" s="22" t="s">
        <v>386</v>
      </c>
      <c r="B52" s="23" t="s">
        <v>785</v>
      </c>
      <c r="C52" s="22" t="s">
        <v>133</v>
      </c>
      <c r="D52" s="22" t="s">
        <v>387</v>
      </c>
      <c r="E52" s="24" t="s">
        <v>29</v>
      </c>
      <c r="F52" s="23">
        <v>1.1000000000000001</v>
      </c>
      <c r="G52" s="11">
        <v>1381.78</v>
      </c>
      <c r="H52" s="11">
        <v>1519.95</v>
      </c>
      <c r="I52" s="22" t="s">
        <v>386</v>
      </c>
      <c r="J52" s="23" t="s">
        <v>785</v>
      </c>
      <c r="K52" s="22" t="s">
        <v>133</v>
      </c>
      <c r="L52" s="22" t="s">
        <v>387</v>
      </c>
      <c r="M52" s="24" t="s">
        <v>29</v>
      </c>
      <c r="N52" s="23">
        <v>1.1000000000000001</v>
      </c>
      <c r="O52" s="46"/>
      <c r="P52" s="11">
        <f t="shared" si="31"/>
        <v>0</v>
      </c>
      <c r="Q52" s="7" t="str">
        <f t="shared" si="23"/>
        <v>OK</v>
      </c>
      <c r="R52" s="8" t="str">
        <f t="shared" si="24"/>
        <v>OK</v>
      </c>
      <c r="S52" s="8" t="str">
        <f t="shared" si="25"/>
        <v>OK</v>
      </c>
      <c r="T52" s="8" t="str">
        <f t="shared" si="26"/>
        <v>OK</v>
      </c>
      <c r="U52" s="8" t="str">
        <f t="shared" si="27"/>
        <v>OK</v>
      </c>
      <c r="V52" s="9">
        <f t="shared" si="28"/>
        <v>0</v>
      </c>
    </row>
    <row r="53" spans="1:22" x14ac:dyDescent="0.2">
      <c r="A53" s="19" t="s">
        <v>87</v>
      </c>
      <c r="B53" s="19"/>
      <c r="C53" s="19"/>
      <c r="D53" s="19" t="s">
        <v>97</v>
      </c>
      <c r="E53" s="19"/>
      <c r="F53" s="20"/>
      <c r="G53" s="19"/>
      <c r="H53" s="21">
        <v>38865.97</v>
      </c>
      <c r="I53" s="19" t="s">
        <v>87</v>
      </c>
      <c r="J53" s="19"/>
      <c r="K53" s="19"/>
      <c r="L53" s="19" t="s">
        <v>97</v>
      </c>
      <c r="M53" s="19"/>
      <c r="N53" s="20"/>
      <c r="O53" s="45"/>
      <c r="P53" s="21">
        <f>P54+P60</f>
        <v>0</v>
      </c>
      <c r="Q53" s="5"/>
      <c r="R53" s="6"/>
      <c r="S53" s="6"/>
      <c r="T53" s="6"/>
      <c r="U53" s="6"/>
      <c r="V53" s="6"/>
    </row>
    <row r="54" spans="1:22" x14ac:dyDescent="0.2">
      <c r="A54" s="19" t="s">
        <v>88</v>
      </c>
      <c r="B54" s="19"/>
      <c r="C54" s="19"/>
      <c r="D54" s="19" t="s">
        <v>99</v>
      </c>
      <c r="E54" s="19"/>
      <c r="F54" s="20"/>
      <c r="G54" s="19"/>
      <c r="H54" s="21">
        <v>8670.52</v>
      </c>
      <c r="I54" s="19" t="s">
        <v>88</v>
      </c>
      <c r="J54" s="19"/>
      <c r="K54" s="19"/>
      <c r="L54" s="19" t="s">
        <v>99</v>
      </c>
      <c r="M54" s="19"/>
      <c r="N54" s="20"/>
      <c r="O54" s="45"/>
      <c r="P54" s="21">
        <f>SUM(P55:P59)</f>
        <v>0</v>
      </c>
      <c r="Q54" s="5"/>
      <c r="R54" s="6"/>
      <c r="S54" s="6"/>
      <c r="T54" s="6"/>
      <c r="U54" s="6"/>
      <c r="V54" s="6"/>
    </row>
    <row r="55" spans="1:22" ht="38.25" x14ac:dyDescent="0.2">
      <c r="A55" s="22" t="s">
        <v>89</v>
      </c>
      <c r="B55" s="23" t="s">
        <v>786</v>
      </c>
      <c r="C55" s="22" t="s">
        <v>28</v>
      </c>
      <c r="D55" s="22" t="s">
        <v>388</v>
      </c>
      <c r="E55" s="24" t="s">
        <v>29</v>
      </c>
      <c r="F55" s="23">
        <v>83.57</v>
      </c>
      <c r="G55" s="11">
        <v>65.819999999999993</v>
      </c>
      <c r="H55" s="11">
        <v>5500.57</v>
      </c>
      <c r="I55" s="22" t="s">
        <v>89</v>
      </c>
      <c r="J55" s="23" t="s">
        <v>786</v>
      </c>
      <c r="K55" s="22" t="s">
        <v>28</v>
      </c>
      <c r="L55" s="22" t="s">
        <v>388</v>
      </c>
      <c r="M55" s="24" t="s">
        <v>29</v>
      </c>
      <c r="N55" s="23">
        <v>83.57</v>
      </c>
      <c r="O55" s="46"/>
      <c r="P55" s="11">
        <f t="shared" ref="P55:P59" si="32">O55*N55</f>
        <v>0</v>
      </c>
      <c r="Q55" s="7" t="str">
        <f t="shared" si="23"/>
        <v>OK</v>
      </c>
      <c r="R55" s="8" t="str">
        <f t="shared" si="24"/>
        <v>OK</v>
      </c>
      <c r="S55" s="8" t="str">
        <f t="shared" si="25"/>
        <v>OK</v>
      </c>
      <c r="T55" s="8" t="str">
        <f t="shared" si="26"/>
        <v>OK</v>
      </c>
      <c r="U55" s="8" t="str">
        <f t="shared" si="27"/>
        <v>OK</v>
      </c>
      <c r="V55" s="9">
        <f t="shared" si="28"/>
        <v>0</v>
      </c>
    </row>
    <row r="56" spans="1:22" ht="25.5" x14ac:dyDescent="0.2">
      <c r="A56" s="22" t="s">
        <v>90</v>
      </c>
      <c r="B56" s="23" t="s">
        <v>787</v>
      </c>
      <c r="C56" s="22" t="s">
        <v>28</v>
      </c>
      <c r="D56" s="22" t="s">
        <v>389</v>
      </c>
      <c r="E56" s="24" t="s">
        <v>39</v>
      </c>
      <c r="F56" s="23">
        <v>2.46</v>
      </c>
      <c r="G56" s="11">
        <v>60.15</v>
      </c>
      <c r="H56" s="11">
        <v>147.96</v>
      </c>
      <c r="I56" s="22" t="s">
        <v>90</v>
      </c>
      <c r="J56" s="23" t="s">
        <v>787</v>
      </c>
      <c r="K56" s="22" t="s">
        <v>28</v>
      </c>
      <c r="L56" s="22" t="s">
        <v>389</v>
      </c>
      <c r="M56" s="24" t="s">
        <v>39</v>
      </c>
      <c r="N56" s="23">
        <v>2.46</v>
      </c>
      <c r="O56" s="46"/>
      <c r="P56" s="11">
        <f t="shared" si="32"/>
        <v>0</v>
      </c>
      <c r="Q56" s="7" t="str">
        <f t="shared" si="23"/>
        <v>OK</v>
      </c>
      <c r="R56" s="8" t="str">
        <f t="shared" si="24"/>
        <v>OK</v>
      </c>
      <c r="S56" s="8" t="str">
        <f t="shared" si="25"/>
        <v>OK</v>
      </c>
      <c r="T56" s="8" t="str">
        <f t="shared" si="26"/>
        <v>OK</v>
      </c>
      <c r="U56" s="8" t="str">
        <f t="shared" si="27"/>
        <v>OK</v>
      </c>
      <c r="V56" s="9">
        <f t="shared" si="28"/>
        <v>0</v>
      </c>
    </row>
    <row r="57" spans="1:22" ht="25.5" x14ac:dyDescent="0.2">
      <c r="A57" s="22" t="s">
        <v>91</v>
      </c>
      <c r="B57" s="23" t="s">
        <v>788</v>
      </c>
      <c r="C57" s="22" t="s">
        <v>28</v>
      </c>
      <c r="D57" s="22" t="s">
        <v>390</v>
      </c>
      <c r="E57" s="24" t="s">
        <v>39</v>
      </c>
      <c r="F57" s="23">
        <v>2.46</v>
      </c>
      <c r="G57" s="11">
        <v>50.07</v>
      </c>
      <c r="H57" s="11">
        <v>123.17</v>
      </c>
      <c r="I57" s="22" t="s">
        <v>91</v>
      </c>
      <c r="J57" s="23" t="s">
        <v>788</v>
      </c>
      <c r="K57" s="22" t="s">
        <v>28</v>
      </c>
      <c r="L57" s="22" t="s">
        <v>390</v>
      </c>
      <c r="M57" s="24" t="s">
        <v>39</v>
      </c>
      <c r="N57" s="23">
        <v>2.46</v>
      </c>
      <c r="O57" s="46"/>
      <c r="P57" s="11">
        <f t="shared" si="32"/>
        <v>0</v>
      </c>
      <c r="Q57" s="7" t="str">
        <f t="shared" si="23"/>
        <v>OK</v>
      </c>
      <c r="R57" s="8" t="str">
        <f t="shared" si="24"/>
        <v>OK</v>
      </c>
      <c r="S57" s="8" t="str">
        <f t="shared" si="25"/>
        <v>OK</v>
      </c>
      <c r="T57" s="8" t="str">
        <f t="shared" si="26"/>
        <v>OK</v>
      </c>
      <c r="U57" s="8" t="str">
        <f t="shared" si="27"/>
        <v>OK</v>
      </c>
      <c r="V57" s="9">
        <f t="shared" si="28"/>
        <v>0</v>
      </c>
    </row>
    <row r="58" spans="1:22" ht="38.25" x14ac:dyDescent="0.2">
      <c r="A58" s="22" t="s">
        <v>391</v>
      </c>
      <c r="B58" s="23" t="s">
        <v>789</v>
      </c>
      <c r="C58" s="22" t="s">
        <v>28</v>
      </c>
      <c r="D58" s="22" t="s">
        <v>392</v>
      </c>
      <c r="E58" s="24" t="s">
        <v>29</v>
      </c>
      <c r="F58" s="23">
        <v>23.1</v>
      </c>
      <c r="G58" s="11">
        <v>99.48</v>
      </c>
      <c r="H58" s="11">
        <v>2297.98</v>
      </c>
      <c r="I58" s="22" t="s">
        <v>391</v>
      </c>
      <c r="J58" s="23" t="s">
        <v>789</v>
      </c>
      <c r="K58" s="22" t="s">
        <v>28</v>
      </c>
      <c r="L58" s="22" t="s">
        <v>392</v>
      </c>
      <c r="M58" s="24" t="s">
        <v>29</v>
      </c>
      <c r="N58" s="23">
        <v>23.1</v>
      </c>
      <c r="O58" s="46"/>
      <c r="P58" s="11">
        <f t="shared" si="32"/>
        <v>0</v>
      </c>
      <c r="Q58" s="7" t="str">
        <f t="shared" si="23"/>
        <v>OK</v>
      </c>
      <c r="R58" s="8" t="str">
        <f t="shared" si="24"/>
        <v>OK</v>
      </c>
      <c r="S58" s="8" t="str">
        <f t="shared" si="25"/>
        <v>OK</v>
      </c>
      <c r="T58" s="8" t="str">
        <f t="shared" si="26"/>
        <v>OK</v>
      </c>
      <c r="U58" s="8" t="str">
        <f t="shared" si="27"/>
        <v>OK</v>
      </c>
      <c r="V58" s="9">
        <f t="shared" si="28"/>
        <v>0</v>
      </c>
    </row>
    <row r="59" spans="1:22" ht="25.5" x14ac:dyDescent="0.2">
      <c r="A59" s="22" t="s">
        <v>393</v>
      </c>
      <c r="B59" s="23" t="s">
        <v>790</v>
      </c>
      <c r="C59" s="22" t="s">
        <v>28</v>
      </c>
      <c r="D59" s="22" t="s">
        <v>394</v>
      </c>
      <c r="E59" s="24" t="s">
        <v>39</v>
      </c>
      <c r="F59" s="23">
        <v>31.59</v>
      </c>
      <c r="G59" s="11">
        <v>19.02</v>
      </c>
      <c r="H59" s="11">
        <v>600.84</v>
      </c>
      <c r="I59" s="22" t="s">
        <v>393</v>
      </c>
      <c r="J59" s="23" t="s">
        <v>790</v>
      </c>
      <c r="K59" s="22" t="s">
        <v>28</v>
      </c>
      <c r="L59" s="22" t="s">
        <v>394</v>
      </c>
      <c r="M59" s="24" t="s">
        <v>39</v>
      </c>
      <c r="N59" s="23">
        <v>31.59</v>
      </c>
      <c r="O59" s="46"/>
      <c r="P59" s="11">
        <f t="shared" si="32"/>
        <v>0</v>
      </c>
      <c r="Q59" s="7" t="str">
        <f t="shared" si="23"/>
        <v>OK</v>
      </c>
      <c r="R59" s="8" t="str">
        <f t="shared" si="24"/>
        <v>OK</v>
      </c>
      <c r="S59" s="8" t="str">
        <f t="shared" si="25"/>
        <v>OK</v>
      </c>
      <c r="T59" s="8" t="str">
        <f t="shared" si="26"/>
        <v>OK</v>
      </c>
      <c r="U59" s="8" t="str">
        <f t="shared" si="27"/>
        <v>OK</v>
      </c>
      <c r="V59" s="9">
        <f t="shared" si="28"/>
        <v>0</v>
      </c>
    </row>
    <row r="60" spans="1:22" x14ac:dyDescent="0.2">
      <c r="A60" s="19" t="s">
        <v>395</v>
      </c>
      <c r="B60" s="19"/>
      <c r="C60" s="19"/>
      <c r="D60" s="19" t="s">
        <v>104</v>
      </c>
      <c r="E60" s="19"/>
      <c r="F60" s="20"/>
      <c r="G60" s="19"/>
      <c r="H60" s="21">
        <v>30195.45</v>
      </c>
      <c r="I60" s="19" t="s">
        <v>395</v>
      </c>
      <c r="J60" s="19"/>
      <c r="K60" s="19"/>
      <c r="L60" s="19" t="s">
        <v>104</v>
      </c>
      <c r="M60" s="19"/>
      <c r="N60" s="20"/>
      <c r="O60" s="45"/>
      <c r="P60" s="21">
        <f>SUM(P61:P65)</f>
        <v>0</v>
      </c>
      <c r="Q60" s="5"/>
      <c r="R60" s="6"/>
      <c r="S60" s="6"/>
      <c r="T60" s="6"/>
      <c r="U60" s="6"/>
      <c r="V60" s="6"/>
    </row>
    <row r="61" spans="1:22" ht="51" x14ac:dyDescent="0.2">
      <c r="A61" s="22" t="s">
        <v>396</v>
      </c>
      <c r="B61" s="23" t="s">
        <v>791</v>
      </c>
      <c r="C61" s="22" t="s">
        <v>28</v>
      </c>
      <c r="D61" s="22" t="s">
        <v>397</v>
      </c>
      <c r="E61" s="24" t="s">
        <v>29</v>
      </c>
      <c r="F61" s="23">
        <v>14.33</v>
      </c>
      <c r="G61" s="11">
        <v>227.36</v>
      </c>
      <c r="H61" s="11">
        <v>3258.06</v>
      </c>
      <c r="I61" s="22" t="s">
        <v>396</v>
      </c>
      <c r="J61" s="23" t="s">
        <v>791</v>
      </c>
      <c r="K61" s="22" t="s">
        <v>28</v>
      </c>
      <c r="L61" s="22" t="s">
        <v>397</v>
      </c>
      <c r="M61" s="24" t="s">
        <v>29</v>
      </c>
      <c r="N61" s="23">
        <v>14.33</v>
      </c>
      <c r="O61" s="46"/>
      <c r="P61" s="11">
        <f t="shared" ref="P61:P65" si="33">O61*N61</f>
        <v>0</v>
      </c>
      <c r="Q61" s="7" t="str">
        <f t="shared" ref="Q61:S64" si="34">IF(D61=L61,"OK","ERRO")</f>
        <v>OK</v>
      </c>
      <c r="R61" s="8" t="str">
        <f t="shared" si="34"/>
        <v>OK</v>
      </c>
      <c r="S61" s="8" t="str">
        <f t="shared" si="34"/>
        <v>OK</v>
      </c>
      <c r="T61" s="8" t="str">
        <f>IF(G61&gt;=O61,"OK","ERRO")</f>
        <v>OK</v>
      </c>
      <c r="U61" s="8" t="str">
        <f>IF(P61&lt;=H61,"OK","ERRO")</f>
        <v>OK</v>
      </c>
      <c r="V61" s="9">
        <f>IFERROR(P61/H61,"-")</f>
        <v>0</v>
      </c>
    </row>
    <row r="62" spans="1:22" ht="38.25" x14ac:dyDescent="0.2">
      <c r="A62" s="22" t="s">
        <v>398</v>
      </c>
      <c r="B62" s="23" t="s">
        <v>792</v>
      </c>
      <c r="C62" s="22" t="s">
        <v>28</v>
      </c>
      <c r="D62" s="22" t="s">
        <v>399</v>
      </c>
      <c r="E62" s="24" t="s">
        <v>29</v>
      </c>
      <c r="F62" s="23">
        <v>34.700000000000003</v>
      </c>
      <c r="G62" s="11">
        <v>154.33000000000001</v>
      </c>
      <c r="H62" s="11">
        <v>5355.25</v>
      </c>
      <c r="I62" s="22" t="s">
        <v>398</v>
      </c>
      <c r="J62" s="23" t="s">
        <v>792</v>
      </c>
      <c r="K62" s="22" t="s">
        <v>28</v>
      </c>
      <c r="L62" s="22" t="s">
        <v>399</v>
      </c>
      <c r="M62" s="24" t="s">
        <v>29</v>
      </c>
      <c r="N62" s="23">
        <v>34.700000000000003</v>
      </c>
      <c r="O62" s="46"/>
      <c r="P62" s="11">
        <f t="shared" si="33"/>
        <v>0</v>
      </c>
      <c r="Q62" s="7" t="str">
        <f t="shared" si="34"/>
        <v>OK</v>
      </c>
      <c r="R62" s="8" t="str">
        <f t="shared" si="34"/>
        <v>OK</v>
      </c>
      <c r="S62" s="8" t="str">
        <f t="shared" si="34"/>
        <v>OK</v>
      </c>
      <c r="T62" s="8" t="str">
        <f>IF(G62&gt;=O62,"OK","ERRO")</f>
        <v>OK</v>
      </c>
      <c r="U62" s="8" t="str">
        <f>IF(P62&lt;=H62,"OK","ERRO")</f>
        <v>OK</v>
      </c>
      <c r="V62" s="9">
        <f>IFERROR(P62/H62,"-")</f>
        <v>0</v>
      </c>
    </row>
    <row r="63" spans="1:22" ht="51" x14ac:dyDescent="0.2">
      <c r="A63" s="22" t="s">
        <v>400</v>
      </c>
      <c r="B63" s="23" t="s">
        <v>793</v>
      </c>
      <c r="C63" s="22" t="s">
        <v>28</v>
      </c>
      <c r="D63" s="22" t="s">
        <v>401</v>
      </c>
      <c r="E63" s="24" t="s">
        <v>29</v>
      </c>
      <c r="F63" s="23">
        <v>83.85</v>
      </c>
      <c r="G63" s="11">
        <v>181.06</v>
      </c>
      <c r="H63" s="11">
        <v>15181.88</v>
      </c>
      <c r="I63" s="22" t="s">
        <v>400</v>
      </c>
      <c r="J63" s="23" t="s">
        <v>793</v>
      </c>
      <c r="K63" s="22" t="s">
        <v>28</v>
      </c>
      <c r="L63" s="22" t="s">
        <v>401</v>
      </c>
      <c r="M63" s="24" t="s">
        <v>29</v>
      </c>
      <c r="N63" s="23">
        <v>83.85</v>
      </c>
      <c r="O63" s="46"/>
      <c r="P63" s="11">
        <f t="shared" si="33"/>
        <v>0</v>
      </c>
      <c r="Q63" s="7" t="str">
        <f t="shared" si="34"/>
        <v>OK</v>
      </c>
      <c r="R63" s="8" t="str">
        <f t="shared" si="34"/>
        <v>OK</v>
      </c>
      <c r="S63" s="8" t="str">
        <f t="shared" si="34"/>
        <v>OK</v>
      </c>
      <c r="T63" s="8" t="str">
        <f>IF(G63&gt;=O63,"OK","ERRO")</f>
        <v>OK</v>
      </c>
      <c r="U63" s="8" t="str">
        <f>IF(P63&lt;=H63,"OK","ERRO")</f>
        <v>OK</v>
      </c>
      <c r="V63" s="9">
        <f>IFERROR(P63/H63,"-")</f>
        <v>0</v>
      </c>
    </row>
    <row r="64" spans="1:22" ht="25.5" x14ac:dyDescent="0.2">
      <c r="A64" s="22" t="s">
        <v>402</v>
      </c>
      <c r="B64" s="23" t="s">
        <v>403</v>
      </c>
      <c r="C64" s="22" t="s">
        <v>17</v>
      </c>
      <c r="D64" s="22" t="s">
        <v>404</v>
      </c>
      <c r="E64" s="24" t="s">
        <v>310</v>
      </c>
      <c r="F64" s="23">
        <v>132.87</v>
      </c>
      <c r="G64" s="11">
        <v>42.83</v>
      </c>
      <c r="H64" s="11">
        <v>5690.82</v>
      </c>
      <c r="I64" s="22" t="s">
        <v>402</v>
      </c>
      <c r="J64" s="23" t="s">
        <v>403</v>
      </c>
      <c r="K64" s="22" t="s">
        <v>17</v>
      </c>
      <c r="L64" s="22" t="s">
        <v>404</v>
      </c>
      <c r="M64" s="24" t="s">
        <v>310</v>
      </c>
      <c r="N64" s="23">
        <v>132.87</v>
      </c>
      <c r="O64" s="46"/>
      <c r="P64" s="11">
        <f t="shared" si="33"/>
        <v>0</v>
      </c>
      <c r="Q64" s="7" t="str">
        <f t="shared" si="34"/>
        <v>OK</v>
      </c>
      <c r="R64" s="8" t="str">
        <f t="shared" si="34"/>
        <v>OK</v>
      </c>
      <c r="S64" s="8" t="str">
        <f t="shared" si="34"/>
        <v>OK</v>
      </c>
      <c r="T64" s="8" t="str">
        <f>IF(G64&gt;=O64,"OK","ERRO")</f>
        <v>OK</v>
      </c>
      <c r="U64" s="8" t="str">
        <f>IF(P64&lt;=H64,"OK","ERRO")</f>
        <v>OK</v>
      </c>
      <c r="V64" s="9">
        <f>IFERROR(P64/H64,"-")</f>
        <v>0</v>
      </c>
    </row>
    <row r="65" spans="1:22" ht="25.5" x14ac:dyDescent="0.2">
      <c r="A65" s="22" t="s">
        <v>405</v>
      </c>
      <c r="B65" s="23" t="s">
        <v>794</v>
      </c>
      <c r="C65" s="22" t="s">
        <v>28</v>
      </c>
      <c r="D65" s="22" t="s">
        <v>406</v>
      </c>
      <c r="E65" s="24" t="s">
        <v>39</v>
      </c>
      <c r="F65" s="23">
        <v>48</v>
      </c>
      <c r="G65" s="11">
        <v>14.78</v>
      </c>
      <c r="H65" s="11">
        <v>709.44</v>
      </c>
      <c r="I65" s="22" t="s">
        <v>405</v>
      </c>
      <c r="J65" s="23" t="s">
        <v>794</v>
      </c>
      <c r="K65" s="22" t="s">
        <v>28</v>
      </c>
      <c r="L65" s="22" t="s">
        <v>406</v>
      </c>
      <c r="M65" s="24" t="s">
        <v>39</v>
      </c>
      <c r="N65" s="23">
        <v>48</v>
      </c>
      <c r="O65" s="46"/>
      <c r="P65" s="11">
        <f t="shared" si="33"/>
        <v>0</v>
      </c>
      <c r="Q65" s="7" t="str">
        <f t="shared" ref="Q65:S66" si="35">IF(D65=L65,"OK","ERRO")</f>
        <v>OK</v>
      </c>
      <c r="R65" s="8" t="str">
        <f t="shared" si="35"/>
        <v>OK</v>
      </c>
      <c r="S65" s="8" t="str">
        <f t="shared" si="35"/>
        <v>OK</v>
      </c>
      <c r="T65" s="8" t="str">
        <f>IF(G65&gt;=O65,"OK","ERRO")</f>
        <v>OK</v>
      </c>
      <c r="U65" s="8" t="str">
        <f>IF(P65&lt;=H65,"OK","ERRO")</f>
        <v>OK</v>
      </c>
      <c r="V65" s="9">
        <f>IFERROR(P65/H65,"-")</f>
        <v>0</v>
      </c>
    </row>
    <row r="66" spans="1:22" x14ac:dyDescent="0.2">
      <c r="A66" s="19" t="s">
        <v>92</v>
      </c>
      <c r="B66" s="19"/>
      <c r="C66" s="19"/>
      <c r="D66" s="19" t="s">
        <v>117</v>
      </c>
      <c r="E66" s="19"/>
      <c r="F66" s="20"/>
      <c r="G66" s="19"/>
      <c r="H66" s="21">
        <v>4871.42</v>
      </c>
      <c r="I66" s="19" t="s">
        <v>92</v>
      </c>
      <c r="J66" s="19"/>
      <c r="K66" s="19"/>
      <c r="L66" s="19" t="s">
        <v>117</v>
      </c>
      <c r="M66" s="19"/>
      <c r="N66" s="20"/>
      <c r="O66" s="45"/>
      <c r="P66" s="21">
        <f>P67</f>
        <v>0</v>
      </c>
      <c r="Q66" s="5"/>
      <c r="R66" s="6"/>
      <c r="S66" s="6"/>
      <c r="T66" s="6"/>
      <c r="U66" s="6"/>
      <c r="V66" s="6"/>
    </row>
    <row r="67" spans="1:22" x14ac:dyDescent="0.2">
      <c r="A67" s="19" t="s">
        <v>93</v>
      </c>
      <c r="B67" s="19"/>
      <c r="C67" s="19"/>
      <c r="D67" s="19" t="s">
        <v>407</v>
      </c>
      <c r="E67" s="19"/>
      <c r="F67" s="20"/>
      <c r="G67" s="19"/>
      <c r="H67" s="21">
        <v>4871.42</v>
      </c>
      <c r="I67" s="19" t="s">
        <v>93</v>
      </c>
      <c r="J67" s="19"/>
      <c r="K67" s="19"/>
      <c r="L67" s="19" t="s">
        <v>407</v>
      </c>
      <c r="M67" s="19"/>
      <c r="N67" s="20"/>
      <c r="O67" s="45"/>
      <c r="P67" s="21">
        <f>SUM(P68:P69)</f>
        <v>0</v>
      </c>
      <c r="Q67" s="5"/>
      <c r="R67" s="6"/>
      <c r="S67" s="6"/>
      <c r="T67" s="6"/>
      <c r="U67" s="6"/>
      <c r="V67" s="6"/>
    </row>
    <row r="68" spans="1:22" x14ac:dyDescent="0.2">
      <c r="A68" s="22" t="s">
        <v>94</v>
      </c>
      <c r="B68" s="23" t="s">
        <v>795</v>
      </c>
      <c r="C68" s="22" t="s">
        <v>28</v>
      </c>
      <c r="D68" s="22" t="s">
        <v>408</v>
      </c>
      <c r="E68" s="24" t="s">
        <v>29</v>
      </c>
      <c r="F68" s="23">
        <v>543.80999999999995</v>
      </c>
      <c r="G68" s="11">
        <v>2.1</v>
      </c>
      <c r="H68" s="11">
        <v>1142</v>
      </c>
      <c r="I68" s="22" t="s">
        <v>94</v>
      </c>
      <c r="J68" s="23" t="s">
        <v>795</v>
      </c>
      <c r="K68" s="22" t="s">
        <v>28</v>
      </c>
      <c r="L68" s="22" t="s">
        <v>408</v>
      </c>
      <c r="M68" s="24" t="s">
        <v>29</v>
      </c>
      <c r="N68" s="23">
        <v>543.80999999999995</v>
      </c>
      <c r="O68" s="46"/>
      <c r="P68" s="11">
        <f t="shared" ref="P68:P69" si="36">O68*N68</f>
        <v>0</v>
      </c>
      <c r="Q68" s="7" t="str">
        <f t="shared" ref="Q68" si="37">IF(D68=L68,"OK","ERRO")</f>
        <v>OK</v>
      </c>
      <c r="R68" s="8" t="str">
        <f t="shared" ref="R68" si="38">IF(E68=M68,"OK","ERRO")</f>
        <v>OK</v>
      </c>
      <c r="S68" s="8" t="str">
        <f t="shared" ref="S68" si="39">IF(F68=N68,"OK","ERRO")</f>
        <v>OK</v>
      </c>
      <c r="T68" s="8" t="str">
        <f>IF(G68&gt;=O68,"OK","ERRO")</f>
        <v>OK</v>
      </c>
      <c r="U68" s="8" t="str">
        <f>IF(P68&lt;=H68,"OK","ERRO")</f>
        <v>OK</v>
      </c>
      <c r="V68" s="9">
        <f>IFERROR(P68/H68,"-")</f>
        <v>0</v>
      </c>
    </row>
    <row r="69" spans="1:22" ht="25.5" x14ac:dyDescent="0.2">
      <c r="A69" s="22" t="s">
        <v>95</v>
      </c>
      <c r="B69" s="23" t="s">
        <v>120</v>
      </c>
      <c r="C69" s="22" t="s">
        <v>28</v>
      </c>
      <c r="D69" s="22" t="s">
        <v>409</v>
      </c>
      <c r="E69" s="24" t="s">
        <v>29</v>
      </c>
      <c r="F69" s="23">
        <v>102.12</v>
      </c>
      <c r="G69" s="11">
        <v>36.520000000000003</v>
      </c>
      <c r="H69" s="11">
        <v>3729.42</v>
      </c>
      <c r="I69" s="22" t="s">
        <v>95</v>
      </c>
      <c r="J69" s="23" t="s">
        <v>120</v>
      </c>
      <c r="K69" s="22" t="s">
        <v>28</v>
      </c>
      <c r="L69" s="22" t="s">
        <v>409</v>
      </c>
      <c r="M69" s="24" t="s">
        <v>29</v>
      </c>
      <c r="N69" s="23">
        <v>102.12</v>
      </c>
      <c r="O69" s="46"/>
      <c r="P69" s="11">
        <f t="shared" si="36"/>
        <v>0</v>
      </c>
      <c r="Q69" s="7" t="str">
        <f t="shared" ref="Q69:S70" si="40">IF(D69=L69,"OK","ERRO")</f>
        <v>OK</v>
      </c>
      <c r="R69" s="8" t="str">
        <f t="shared" si="40"/>
        <v>OK</v>
      </c>
      <c r="S69" s="8" t="str">
        <f t="shared" si="40"/>
        <v>OK</v>
      </c>
      <c r="T69" s="8" t="str">
        <f>IF(G69&gt;=O69,"OK","ERRO")</f>
        <v>OK</v>
      </c>
      <c r="U69" s="8" t="str">
        <f>IF(P69&lt;=H69,"OK","ERRO")</f>
        <v>OK</v>
      </c>
      <c r="V69" s="9">
        <f>IFERROR(P69/H69,"-")</f>
        <v>0</v>
      </c>
    </row>
    <row r="70" spans="1:22" x14ac:dyDescent="0.2">
      <c r="A70" s="19" t="s">
        <v>96</v>
      </c>
      <c r="B70" s="19"/>
      <c r="C70" s="19"/>
      <c r="D70" s="19" t="s">
        <v>125</v>
      </c>
      <c r="E70" s="19"/>
      <c r="F70" s="20"/>
      <c r="G70" s="19"/>
      <c r="H70" s="21">
        <v>100529.43</v>
      </c>
      <c r="I70" s="19" t="s">
        <v>96</v>
      </c>
      <c r="J70" s="19"/>
      <c r="K70" s="19"/>
      <c r="L70" s="19" t="s">
        <v>125</v>
      </c>
      <c r="M70" s="19"/>
      <c r="N70" s="20"/>
      <c r="O70" s="45"/>
      <c r="P70" s="21">
        <f>P71+P75+P78+P80+P82</f>
        <v>0</v>
      </c>
      <c r="Q70" s="5"/>
      <c r="R70" s="6"/>
      <c r="S70" s="6"/>
      <c r="T70" s="6"/>
      <c r="U70" s="6"/>
      <c r="V70" s="6"/>
    </row>
    <row r="71" spans="1:22" x14ac:dyDescent="0.2">
      <c r="A71" s="19" t="s">
        <v>98</v>
      </c>
      <c r="B71" s="19"/>
      <c r="C71" s="19"/>
      <c r="D71" s="19" t="s">
        <v>313</v>
      </c>
      <c r="E71" s="19"/>
      <c r="F71" s="20"/>
      <c r="G71" s="19"/>
      <c r="H71" s="21">
        <v>10800.51</v>
      </c>
      <c r="I71" s="19" t="s">
        <v>98</v>
      </c>
      <c r="J71" s="19"/>
      <c r="K71" s="19"/>
      <c r="L71" s="19" t="s">
        <v>313</v>
      </c>
      <c r="M71" s="19"/>
      <c r="N71" s="20"/>
      <c r="O71" s="45"/>
      <c r="P71" s="21">
        <f>SUM(P72:P74)</f>
        <v>0</v>
      </c>
      <c r="Q71" s="5"/>
      <c r="R71" s="6"/>
      <c r="S71" s="6"/>
      <c r="T71" s="6"/>
      <c r="U71" s="6"/>
      <c r="V71" s="6"/>
    </row>
    <row r="72" spans="1:22" ht="38.25" x14ac:dyDescent="0.2">
      <c r="A72" s="22" t="s">
        <v>100</v>
      </c>
      <c r="B72" s="23" t="s">
        <v>129</v>
      </c>
      <c r="C72" s="22" t="s">
        <v>28</v>
      </c>
      <c r="D72" s="22" t="s">
        <v>130</v>
      </c>
      <c r="E72" s="24" t="s">
        <v>29</v>
      </c>
      <c r="F72" s="23">
        <v>302.63</v>
      </c>
      <c r="G72" s="11">
        <v>5.16</v>
      </c>
      <c r="H72" s="11">
        <v>1561.57</v>
      </c>
      <c r="I72" s="22" t="s">
        <v>100</v>
      </c>
      <c r="J72" s="23" t="s">
        <v>129</v>
      </c>
      <c r="K72" s="22" t="s">
        <v>28</v>
      </c>
      <c r="L72" s="22" t="s">
        <v>130</v>
      </c>
      <c r="M72" s="24" t="s">
        <v>29</v>
      </c>
      <c r="N72" s="23">
        <v>302.63</v>
      </c>
      <c r="O72" s="46"/>
      <c r="P72" s="11">
        <f t="shared" ref="P72:P74" si="41">O72*N72</f>
        <v>0</v>
      </c>
      <c r="Q72" s="7" t="str">
        <f t="shared" ref="Q72" si="42">IF(D72=L72,"OK","ERRO")</f>
        <v>OK</v>
      </c>
      <c r="R72" s="8" t="str">
        <f t="shared" ref="R72" si="43">IF(E72=M72,"OK","ERRO")</f>
        <v>OK</v>
      </c>
      <c r="S72" s="8" t="str">
        <f t="shared" ref="S72" si="44">IF(F72=N72,"OK","ERRO")</f>
        <v>OK</v>
      </c>
      <c r="T72" s="8" t="str">
        <f>IF(G72&gt;=O72,"OK","ERRO")</f>
        <v>OK</v>
      </c>
      <c r="U72" s="8" t="str">
        <f>IF(P72&lt;=H72,"OK","ERRO")</f>
        <v>OK</v>
      </c>
      <c r="V72" s="9">
        <f>IFERROR(P72/H72,"-")</f>
        <v>0</v>
      </c>
    </row>
    <row r="73" spans="1:22" ht="63.75" x14ac:dyDescent="0.2">
      <c r="A73" s="22" t="s">
        <v>101</v>
      </c>
      <c r="B73" s="23" t="s">
        <v>796</v>
      </c>
      <c r="C73" s="22" t="s">
        <v>28</v>
      </c>
      <c r="D73" s="22" t="s">
        <v>410</v>
      </c>
      <c r="E73" s="24" t="s">
        <v>29</v>
      </c>
      <c r="F73" s="23">
        <v>83.39</v>
      </c>
      <c r="G73" s="11">
        <v>25.39</v>
      </c>
      <c r="H73" s="11">
        <v>2117.27</v>
      </c>
      <c r="I73" s="22" t="s">
        <v>101</v>
      </c>
      <c r="J73" s="23" t="s">
        <v>796</v>
      </c>
      <c r="K73" s="22" t="s">
        <v>28</v>
      </c>
      <c r="L73" s="22" t="s">
        <v>410</v>
      </c>
      <c r="M73" s="24" t="s">
        <v>29</v>
      </c>
      <c r="N73" s="23">
        <v>83.39</v>
      </c>
      <c r="O73" s="46"/>
      <c r="P73" s="11">
        <f t="shared" si="41"/>
        <v>0</v>
      </c>
      <c r="Q73" s="7" t="str">
        <f t="shared" ref="Q73:Q81" si="45">IF(D73=L73,"OK","ERRO")</f>
        <v>OK</v>
      </c>
      <c r="R73" s="8" t="str">
        <f t="shared" ref="R73:R81" si="46">IF(E73=M73,"OK","ERRO")</f>
        <v>OK</v>
      </c>
      <c r="S73" s="8" t="str">
        <f t="shared" ref="S73:S81" si="47">IF(F73=N73,"OK","ERRO")</f>
        <v>OK</v>
      </c>
      <c r="T73" s="8" t="str">
        <f t="shared" ref="T73:T81" si="48">IF(G73&gt;=O73,"OK","ERRO")</f>
        <v>OK</v>
      </c>
      <c r="U73" s="8" t="str">
        <f t="shared" ref="U73:U81" si="49">IF(P73&lt;=H73,"OK","ERRO")</f>
        <v>OK</v>
      </c>
      <c r="V73" s="9">
        <f t="shared" ref="V73:V81" si="50">IFERROR(P73/H73,"-")</f>
        <v>0</v>
      </c>
    </row>
    <row r="74" spans="1:22" ht="51" x14ac:dyDescent="0.2">
      <c r="A74" s="22" t="s">
        <v>102</v>
      </c>
      <c r="B74" s="23" t="s">
        <v>797</v>
      </c>
      <c r="C74" s="22" t="s">
        <v>28</v>
      </c>
      <c r="D74" s="22" t="s">
        <v>411</v>
      </c>
      <c r="E74" s="24" t="s">
        <v>29</v>
      </c>
      <c r="F74" s="23">
        <v>246.51</v>
      </c>
      <c r="G74" s="11">
        <v>28.89</v>
      </c>
      <c r="H74" s="11">
        <v>7121.67</v>
      </c>
      <c r="I74" s="22" t="s">
        <v>102</v>
      </c>
      <c r="J74" s="23" t="s">
        <v>797</v>
      </c>
      <c r="K74" s="22" t="s">
        <v>28</v>
      </c>
      <c r="L74" s="22" t="s">
        <v>411</v>
      </c>
      <c r="M74" s="24" t="s">
        <v>29</v>
      </c>
      <c r="N74" s="23">
        <v>246.51</v>
      </c>
      <c r="O74" s="46"/>
      <c r="P74" s="11">
        <f t="shared" si="41"/>
        <v>0</v>
      </c>
      <c r="Q74" s="7" t="str">
        <f t="shared" si="45"/>
        <v>OK</v>
      </c>
      <c r="R74" s="8" t="str">
        <f t="shared" si="46"/>
        <v>OK</v>
      </c>
      <c r="S74" s="8" t="str">
        <f t="shared" si="47"/>
        <v>OK</v>
      </c>
      <c r="T74" s="8" t="str">
        <f t="shared" si="48"/>
        <v>OK</v>
      </c>
      <c r="U74" s="8" t="str">
        <f t="shared" si="49"/>
        <v>OK</v>
      </c>
      <c r="V74" s="9">
        <f t="shared" si="50"/>
        <v>0</v>
      </c>
    </row>
    <row r="75" spans="1:22" x14ac:dyDescent="0.2">
      <c r="A75" s="19" t="s">
        <v>103</v>
      </c>
      <c r="B75" s="19"/>
      <c r="C75" s="19"/>
      <c r="D75" s="19" t="s">
        <v>412</v>
      </c>
      <c r="E75" s="19"/>
      <c r="F75" s="20"/>
      <c r="G75" s="19"/>
      <c r="H75" s="21">
        <v>10003.85</v>
      </c>
      <c r="I75" s="19" t="s">
        <v>103</v>
      </c>
      <c r="J75" s="19"/>
      <c r="K75" s="19"/>
      <c r="L75" s="19" t="s">
        <v>412</v>
      </c>
      <c r="M75" s="19"/>
      <c r="N75" s="20"/>
      <c r="O75" s="45"/>
      <c r="P75" s="21">
        <f>SUM(P76:P77)</f>
        <v>0</v>
      </c>
      <c r="Q75" s="5"/>
      <c r="R75" s="6"/>
      <c r="S75" s="6"/>
      <c r="T75" s="6"/>
      <c r="U75" s="6"/>
      <c r="V75" s="6"/>
    </row>
    <row r="76" spans="1:22" ht="51" x14ac:dyDescent="0.2">
      <c r="A76" s="22" t="s">
        <v>105</v>
      </c>
      <c r="B76" s="23" t="s">
        <v>798</v>
      </c>
      <c r="C76" s="22" t="s">
        <v>28</v>
      </c>
      <c r="D76" s="22" t="s">
        <v>413</v>
      </c>
      <c r="E76" s="24" t="s">
        <v>29</v>
      </c>
      <c r="F76" s="23">
        <v>117.73</v>
      </c>
      <c r="G76" s="11">
        <v>37.14</v>
      </c>
      <c r="H76" s="11">
        <v>4372.49</v>
      </c>
      <c r="I76" s="22" t="s">
        <v>105</v>
      </c>
      <c r="J76" s="23" t="s">
        <v>798</v>
      </c>
      <c r="K76" s="22" t="s">
        <v>28</v>
      </c>
      <c r="L76" s="22" t="s">
        <v>413</v>
      </c>
      <c r="M76" s="24" t="s">
        <v>29</v>
      </c>
      <c r="N76" s="23">
        <v>117.73</v>
      </c>
      <c r="O76" s="46"/>
      <c r="P76" s="11">
        <f t="shared" ref="P76:P77" si="51">O76*N76</f>
        <v>0</v>
      </c>
      <c r="Q76" s="7" t="str">
        <f t="shared" si="45"/>
        <v>OK</v>
      </c>
      <c r="R76" s="8" t="str">
        <f t="shared" si="46"/>
        <v>OK</v>
      </c>
      <c r="S76" s="8" t="str">
        <f t="shared" si="47"/>
        <v>OK</v>
      </c>
      <c r="T76" s="8" t="str">
        <f t="shared" si="48"/>
        <v>OK</v>
      </c>
      <c r="U76" s="8" t="str">
        <f t="shared" si="49"/>
        <v>OK</v>
      </c>
      <c r="V76" s="9">
        <f t="shared" si="50"/>
        <v>0</v>
      </c>
    </row>
    <row r="77" spans="1:22" ht="51" x14ac:dyDescent="0.2">
      <c r="A77" s="22" t="s">
        <v>106</v>
      </c>
      <c r="B77" s="23" t="s">
        <v>799</v>
      </c>
      <c r="C77" s="22" t="s">
        <v>28</v>
      </c>
      <c r="D77" s="22" t="s">
        <v>414</v>
      </c>
      <c r="E77" s="24" t="s">
        <v>29</v>
      </c>
      <c r="F77" s="23">
        <v>96</v>
      </c>
      <c r="G77" s="11">
        <v>58.66</v>
      </c>
      <c r="H77" s="11">
        <v>5631.36</v>
      </c>
      <c r="I77" s="22" t="s">
        <v>106</v>
      </c>
      <c r="J77" s="23" t="s">
        <v>799</v>
      </c>
      <c r="K77" s="22" t="s">
        <v>28</v>
      </c>
      <c r="L77" s="22" t="s">
        <v>414</v>
      </c>
      <c r="M77" s="24" t="s">
        <v>29</v>
      </c>
      <c r="N77" s="23">
        <v>96</v>
      </c>
      <c r="O77" s="46"/>
      <c r="P77" s="11">
        <f t="shared" si="51"/>
        <v>0</v>
      </c>
      <c r="Q77" s="7" t="str">
        <f t="shared" si="45"/>
        <v>OK</v>
      </c>
      <c r="R77" s="8" t="str">
        <f t="shared" si="46"/>
        <v>OK</v>
      </c>
      <c r="S77" s="8" t="str">
        <f t="shared" si="47"/>
        <v>OK</v>
      </c>
      <c r="T77" s="8" t="str">
        <f t="shared" si="48"/>
        <v>OK</v>
      </c>
      <c r="U77" s="8" t="str">
        <f t="shared" si="49"/>
        <v>OK</v>
      </c>
      <c r="V77" s="9">
        <f t="shared" si="50"/>
        <v>0</v>
      </c>
    </row>
    <row r="78" spans="1:22" x14ac:dyDescent="0.2">
      <c r="A78" s="19" t="s">
        <v>107</v>
      </c>
      <c r="B78" s="19"/>
      <c r="C78" s="19"/>
      <c r="D78" s="19" t="s">
        <v>415</v>
      </c>
      <c r="E78" s="19"/>
      <c r="F78" s="20"/>
      <c r="G78" s="19"/>
      <c r="H78" s="21">
        <v>7702.11</v>
      </c>
      <c r="I78" s="19" t="s">
        <v>107</v>
      </c>
      <c r="J78" s="19"/>
      <c r="K78" s="19"/>
      <c r="L78" s="19" t="s">
        <v>415</v>
      </c>
      <c r="M78" s="19"/>
      <c r="N78" s="20"/>
      <c r="O78" s="45"/>
      <c r="P78" s="21">
        <f>SUM(P79)</f>
        <v>0</v>
      </c>
      <c r="Q78" s="5"/>
      <c r="R78" s="6"/>
      <c r="S78" s="6"/>
      <c r="T78" s="6"/>
      <c r="U78" s="6"/>
      <c r="V78" s="6"/>
    </row>
    <row r="79" spans="1:22" ht="25.5" x14ac:dyDescent="0.2">
      <c r="A79" s="22" t="s">
        <v>108</v>
      </c>
      <c r="B79" s="23" t="s">
        <v>416</v>
      </c>
      <c r="C79" s="22" t="s">
        <v>17</v>
      </c>
      <c r="D79" s="22" t="s">
        <v>417</v>
      </c>
      <c r="E79" s="24" t="s">
        <v>29</v>
      </c>
      <c r="F79" s="23">
        <v>5.44</v>
      </c>
      <c r="G79" s="11">
        <v>1415.83</v>
      </c>
      <c r="H79" s="11">
        <v>7702.11</v>
      </c>
      <c r="I79" s="22" t="s">
        <v>108</v>
      </c>
      <c r="J79" s="23" t="s">
        <v>416</v>
      </c>
      <c r="K79" s="22" t="s">
        <v>17</v>
      </c>
      <c r="L79" s="22" t="s">
        <v>417</v>
      </c>
      <c r="M79" s="24" t="s">
        <v>29</v>
      </c>
      <c r="N79" s="23">
        <v>5.44</v>
      </c>
      <c r="O79" s="46"/>
      <c r="P79" s="11">
        <f>O79*N79</f>
        <v>0</v>
      </c>
      <c r="Q79" s="7" t="str">
        <f t="shared" si="45"/>
        <v>OK</v>
      </c>
      <c r="R79" s="8" t="str">
        <f t="shared" si="46"/>
        <v>OK</v>
      </c>
      <c r="S79" s="8" t="str">
        <f t="shared" si="47"/>
        <v>OK</v>
      </c>
      <c r="T79" s="8" t="str">
        <f t="shared" si="48"/>
        <v>OK</v>
      </c>
      <c r="U79" s="8" t="str">
        <f t="shared" si="49"/>
        <v>OK</v>
      </c>
      <c r="V79" s="9">
        <f t="shared" si="50"/>
        <v>0</v>
      </c>
    </row>
    <row r="80" spans="1:22" x14ac:dyDescent="0.2">
      <c r="A80" s="19" t="s">
        <v>109</v>
      </c>
      <c r="B80" s="19"/>
      <c r="C80" s="19"/>
      <c r="D80" s="19" t="s">
        <v>127</v>
      </c>
      <c r="E80" s="19"/>
      <c r="F80" s="20"/>
      <c r="G80" s="19"/>
      <c r="H80" s="21">
        <v>8460.49</v>
      </c>
      <c r="I80" s="19" t="s">
        <v>109</v>
      </c>
      <c r="J80" s="19"/>
      <c r="K80" s="19"/>
      <c r="L80" s="19" t="s">
        <v>127</v>
      </c>
      <c r="M80" s="19"/>
      <c r="N80" s="20"/>
      <c r="O80" s="45"/>
      <c r="P80" s="21">
        <f>SUM(P81)</f>
        <v>0</v>
      </c>
      <c r="Q80" s="5"/>
      <c r="R80" s="6"/>
      <c r="S80" s="6"/>
      <c r="T80" s="6"/>
      <c r="U80" s="6"/>
      <c r="V80" s="6"/>
    </row>
    <row r="81" spans="1:22" ht="25.5" x14ac:dyDescent="0.2">
      <c r="A81" s="22" t="s">
        <v>110</v>
      </c>
      <c r="B81" s="23" t="s">
        <v>418</v>
      </c>
      <c r="C81" s="22" t="s">
        <v>17</v>
      </c>
      <c r="D81" s="22" t="s">
        <v>419</v>
      </c>
      <c r="E81" s="24" t="s">
        <v>29</v>
      </c>
      <c r="F81" s="23">
        <v>145.77000000000001</v>
      </c>
      <c r="G81" s="11">
        <v>58.04</v>
      </c>
      <c r="H81" s="11">
        <v>8460.49</v>
      </c>
      <c r="I81" s="22" t="s">
        <v>110</v>
      </c>
      <c r="J81" s="23" t="s">
        <v>418</v>
      </c>
      <c r="K81" s="22" t="s">
        <v>17</v>
      </c>
      <c r="L81" s="22" t="s">
        <v>419</v>
      </c>
      <c r="M81" s="24" t="s">
        <v>29</v>
      </c>
      <c r="N81" s="23">
        <v>145.77000000000001</v>
      </c>
      <c r="O81" s="46"/>
      <c r="P81" s="11">
        <f>O81*N81</f>
        <v>0</v>
      </c>
      <c r="Q81" s="7" t="str">
        <f t="shared" si="45"/>
        <v>OK</v>
      </c>
      <c r="R81" s="8" t="str">
        <f t="shared" si="46"/>
        <v>OK</v>
      </c>
      <c r="S81" s="8" t="str">
        <f t="shared" si="47"/>
        <v>OK</v>
      </c>
      <c r="T81" s="8" t="str">
        <f t="shared" si="48"/>
        <v>OK</v>
      </c>
      <c r="U81" s="8" t="str">
        <f t="shared" si="49"/>
        <v>OK</v>
      </c>
      <c r="V81" s="9">
        <f t="shared" si="50"/>
        <v>0</v>
      </c>
    </row>
    <row r="82" spans="1:22" x14ac:dyDescent="0.2">
      <c r="A82" s="19" t="s">
        <v>111</v>
      </c>
      <c r="B82" s="19"/>
      <c r="C82" s="19"/>
      <c r="D82" s="19" t="s">
        <v>136</v>
      </c>
      <c r="E82" s="19"/>
      <c r="F82" s="20"/>
      <c r="G82" s="19"/>
      <c r="H82" s="21">
        <v>63562.47</v>
      </c>
      <c r="I82" s="19" t="s">
        <v>111</v>
      </c>
      <c r="J82" s="19"/>
      <c r="K82" s="19"/>
      <c r="L82" s="19" t="s">
        <v>136</v>
      </c>
      <c r="M82" s="19"/>
      <c r="N82" s="20"/>
      <c r="O82" s="45"/>
      <c r="P82" s="21">
        <f>SUM(P83:P88)</f>
        <v>0</v>
      </c>
      <c r="Q82" s="5"/>
      <c r="R82" s="6"/>
      <c r="S82" s="6"/>
      <c r="T82" s="6"/>
      <c r="U82" s="6"/>
      <c r="V82" s="6"/>
    </row>
    <row r="83" spans="1:22" ht="38.25" x14ac:dyDescent="0.2">
      <c r="A83" s="22" t="s">
        <v>112</v>
      </c>
      <c r="B83" s="23" t="s">
        <v>137</v>
      </c>
      <c r="C83" s="22" t="s">
        <v>28</v>
      </c>
      <c r="D83" s="22" t="s">
        <v>138</v>
      </c>
      <c r="E83" s="24" t="s">
        <v>29</v>
      </c>
      <c r="F83" s="23">
        <v>213.73</v>
      </c>
      <c r="G83" s="11">
        <v>182.29</v>
      </c>
      <c r="H83" s="11">
        <v>38960.839999999997</v>
      </c>
      <c r="I83" s="22" t="s">
        <v>112</v>
      </c>
      <c r="J83" s="23" t="s">
        <v>137</v>
      </c>
      <c r="K83" s="22" t="s">
        <v>28</v>
      </c>
      <c r="L83" s="22" t="s">
        <v>138</v>
      </c>
      <c r="M83" s="24" t="s">
        <v>29</v>
      </c>
      <c r="N83" s="23">
        <v>213.73</v>
      </c>
      <c r="O83" s="46"/>
      <c r="P83" s="11">
        <f t="shared" ref="P83:P88" si="52">O83*N83</f>
        <v>0</v>
      </c>
      <c r="Q83" s="7" t="str">
        <f t="shared" ref="Q83:S88" si="53">IF(D83=L83,"OK","ERRO")</f>
        <v>OK</v>
      </c>
      <c r="R83" s="8" t="str">
        <f t="shared" si="53"/>
        <v>OK</v>
      </c>
      <c r="S83" s="8" t="str">
        <f t="shared" si="53"/>
        <v>OK</v>
      </c>
      <c r="T83" s="8" t="str">
        <f>IF(G83&gt;=O83,"OK","ERRO")</f>
        <v>OK</v>
      </c>
      <c r="U83" s="8" t="str">
        <f>IF(P83&lt;=H83,"OK","ERRO")</f>
        <v>OK</v>
      </c>
      <c r="V83" s="9">
        <f>IFERROR(P83/H83,"-")</f>
        <v>0</v>
      </c>
    </row>
    <row r="84" spans="1:22" ht="38.25" x14ac:dyDescent="0.2">
      <c r="A84" s="22" t="s">
        <v>113</v>
      </c>
      <c r="B84" s="23" t="s">
        <v>800</v>
      </c>
      <c r="C84" s="22" t="s">
        <v>28</v>
      </c>
      <c r="D84" s="22" t="s">
        <v>420</v>
      </c>
      <c r="E84" s="24" t="s">
        <v>29</v>
      </c>
      <c r="F84" s="23">
        <v>30.46</v>
      </c>
      <c r="G84" s="11">
        <v>62.33</v>
      </c>
      <c r="H84" s="11">
        <v>1898.57</v>
      </c>
      <c r="I84" s="22" t="s">
        <v>113</v>
      </c>
      <c r="J84" s="23" t="s">
        <v>800</v>
      </c>
      <c r="K84" s="22" t="s">
        <v>28</v>
      </c>
      <c r="L84" s="22" t="s">
        <v>420</v>
      </c>
      <c r="M84" s="24" t="s">
        <v>29</v>
      </c>
      <c r="N84" s="23">
        <v>30.46</v>
      </c>
      <c r="O84" s="46"/>
      <c r="P84" s="11">
        <f t="shared" si="52"/>
        <v>0</v>
      </c>
      <c r="Q84" s="7" t="str">
        <f t="shared" si="53"/>
        <v>OK</v>
      </c>
      <c r="R84" s="8" t="str">
        <f t="shared" si="53"/>
        <v>OK</v>
      </c>
      <c r="S84" s="8" t="str">
        <f t="shared" si="53"/>
        <v>OK</v>
      </c>
      <c r="T84" s="8" t="str">
        <f>IF(G84&gt;=O84,"OK","ERRO")</f>
        <v>OK</v>
      </c>
      <c r="U84" s="8" t="str">
        <f>IF(P84&lt;=H84,"OK","ERRO")</f>
        <v>OK</v>
      </c>
      <c r="V84" s="9">
        <f>IFERROR(P84/H84,"-")</f>
        <v>0</v>
      </c>
    </row>
    <row r="85" spans="1:22" ht="25.5" x14ac:dyDescent="0.2">
      <c r="A85" s="22" t="s">
        <v>114</v>
      </c>
      <c r="B85" s="23" t="s">
        <v>801</v>
      </c>
      <c r="C85" s="22" t="s">
        <v>133</v>
      </c>
      <c r="D85" s="22" t="s">
        <v>421</v>
      </c>
      <c r="E85" s="24" t="s">
        <v>39</v>
      </c>
      <c r="F85" s="23">
        <v>157.22999999999999</v>
      </c>
      <c r="G85" s="11">
        <v>83.63</v>
      </c>
      <c r="H85" s="11">
        <v>13149.14</v>
      </c>
      <c r="I85" s="22" t="s">
        <v>114</v>
      </c>
      <c r="J85" s="23" t="s">
        <v>801</v>
      </c>
      <c r="K85" s="22" t="s">
        <v>133</v>
      </c>
      <c r="L85" s="22" t="s">
        <v>421</v>
      </c>
      <c r="M85" s="24" t="s">
        <v>39</v>
      </c>
      <c r="N85" s="23">
        <v>157.22999999999999</v>
      </c>
      <c r="O85" s="46"/>
      <c r="P85" s="11">
        <f t="shared" si="52"/>
        <v>0</v>
      </c>
      <c r="Q85" s="7" t="str">
        <f t="shared" si="53"/>
        <v>OK</v>
      </c>
      <c r="R85" s="8" t="str">
        <f t="shared" si="53"/>
        <v>OK</v>
      </c>
      <c r="S85" s="8" t="str">
        <f t="shared" si="53"/>
        <v>OK</v>
      </c>
      <c r="T85" s="8" t="str">
        <f>IF(G85&gt;=O85,"OK","ERRO")</f>
        <v>OK</v>
      </c>
      <c r="U85" s="8" t="str">
        <f>IF(P85&lt;=H85,"OK","ERRO")</f>
        <v>OK</v>
      </c>
      <c r="V85" s="9">
        <f>IFERROR(P85/H85,"-")</f>
        <v>0</v>
      </c>
    </row>
    <row r="86" spans="1:22" ht="25.5" x14ac:dyDescent="0.2">
      <c r="A86" s="22" t="s">
        <v>115</v>
      </c>
      <c r="B86" s="23" t="s">
        <v>134</v>
      </c>
      <c r="C86" s="22" t="s">
        <v>17</v>
      </c>
      <c r="D86" s="22" t="s">
        <v>135</v>
      </c>
      <c r="E86" s="24" t="s">
        <v>39</v>
      </c>
      <c r="F86" s="23">
        <v>57.68</v>
      </c>
      <c r="G86" s="11">
        <v>40.19</v>
      </c>
      <c r="H86" s="11">
        <v>2318.15</v>
      </c>
      <c r="I86" s="22" t="s">
        <v>115</v>
      </c>
      <c r="J86" s="23" t="s">
        <v>134</v>
      </c>
      <c r="K86" s="22" t="s">
        <v>17</v>
      </c>
      <c r="L86" s="22" t="s">
        <v>135</v>
      </c>
      <c r="M86" s="24" t="s">
        <v>39</v>
      </c>
      <c r="N86" s="23">
        <v>57.68</v>
      </c>
      <c r="O86" s="46"/>
      <c r="P86" s="11">
        <f t="shared" si="52"/>
        <v>0</v>
      </c>
      <c r="Q86" s="7" t="str">
        <f t="shared" si="53"/>
        <v>OK</v>
      </c>
      <c r="R86" s="8" t="str">
        <f t="shared" si="53"/>
        <v>OK</v>
      </c>
      <c r="S86" s="8" t="str">
        <f t="shared" si="53"/>
        <v>OK</v>
      </c>
      <c r="T86" s="8" t="str">
        <f>IF(G86&gt;=O86,"OK","ERRO")</f>
        <v>OK</v>
      </c>
      <c r="U86" s="8" t="str">
        <f>IF(P86&lt;=H86,"OK","ERRO")</f>
        <v>OK</v>
      </c>
      <c r="V86" s="9">
        <f>IFERROR(P86/H86,"-")</f>
        <v>0</v>
      </c>
    </row>
    <row r="87" spans="1:22" ht="25.5" x14ac:dyDescent="0.2">
      <c r="A87" s="22" t="s">
        <v>422</v>
      </c>
      <c r="B87" s="23" t="s">
        <v>802</v>
      </c>
      <c r="C87" s="22" t="s">
        <v>28</v>
      </c>
      <c r="D87" s="22" t="s">
        <v>423</v>
      </c>
      <c r="E87" s="24" t="s">
        <v>29</v>
      </c>
      <c r="F87" s="23">
        <v>43.38</v>
      </c>
      <c r="G87" s="11">
        <v>151.47</v>
      </c>
      <c r="H87" s="11">
        <v>6570.76</v>
      </c>
      <c r="I87" s="22" t="s">
        <v>422</v>
      </c>
      <c r="J87" s="23" t="s">
        <v>802</v>
      </c>
      <c r="K87" s="22" t="s">
        <v>28</v>
      </c>
      <c r="L87" s="22" t="s">
        <v>423</v>
      </c>
      <c r="M87" s="24" t="s">
        <v>29</v>
      </c>
      <c r="N87" s="23">
        <v>43.38</v>
      </c>
      <c r="O87" s="46"/>
      <c r="P87" s="11">
        <f t="shared" si="52"/>
        <v>0</v>
      </c>
      <c r="Q87" s="7" t="str">
        <f t="shared" si="53"/>
        <v>OK</v>
      </c>
      <c r="R87" s="8" t="str">
        <f t="shared" si="53"/>
        <v>OK</v>
      </c>
      <c r="S87" s="8" t="str">
        <f t="shared" si="53"/>
        <v>OK</v>
      </c>
      <c r="T87" s="8" t="str">
        <f>IF(G87&gt;=O87,"OK","ERRO")</f>
        <v>OK</v>
      </c>
      <c r="U87" s="8" t="str">
        <f>IF(P87&lt;=H87,"OK","ERRO")</f>
        <v>OK</v>
      </c>
      <c r="V87" s="9">
        <f>IFERROR(P87/H87,"-")</f>
        <v>0</v>
      </c>
    </row>
    <row r="88" spans="1:22" ht="25.5" x14ac:dyDescent="0.2">
      <c r="A88" s="22" t="s">
        <v>424</v>
      </c>
      <c r="B88" s="23" t="s">
        <v>311</v>
      </c>
      <c r="C88" s="22" t="s">
        <v>28</v>
      </c>
      <c r="D88" s="22" t="s">
        <v>312</v>
      </c>
      <c r="E88" s="24" t="s">
        <v>29</v>
      </c>
      <c r="F88" s="23">
        <v>3.84</v>
      </c>
      <c r="G88" s="11">
        <v>173.18</v>
      </c>
      <c r="H88" s="11">
        <v>665.01</v>
      </c>
      <c r="I88" s="22" t="s">
        <v>424</v>
      </c>
      <c r="J88" s="23" t="s">
        <v>311</v>
      </c>
      <c r="K88" s="22" t="s">
        <v>28</v>
      </c>
      <c r="L88" s="22" t="s">
        <v>312</v>
      </c>
      <c r="M88" s="24" t="s">
        <v>29</v>
      </c>
      <c r="N88" s="23">
        <v>3.84</v>
      </c>
      <c r="O88" s="46"/>
      <c r="P88" s="11">
        <f t="shared" si="52"/>
        <v>0</v>
      </c>
      <c r="Q88" s="7" t="str">
        <f t="shared" si="53"/>
        <v>OK</v>
      </c>
      <c r="R88" s="8" t="str">
        <f t="shared" si="53"/>
        <v>OK</v>
      </c>
      <c r="S88" s="8" t="str">
        <f t="shared" si="53"/>
        <v>OK</v>
      </c>
      <c r="T88" s="8" t="str">
        <f>IF(G88&gt;=O88,"OK","ERRO")</f>
        <v>OK</v>
      </c>
      <c r="U88" s="8" t="str">
        <f>IF(P88&lt;=H88,"OK","ERRO")</f>
        <v>OK</v>
      </c>
      <c r="V88" s="9">
        <f>IFERROR(P88/H88,"-")</f>
        <v>0</v>
      </c>
    </row>
    <row r="89" spans="1:22" x14ac:dyDescent="0.2">
      <c r="A89" s="19" t="s">
        <v>116</v>
      </c>
      <c r="B89" s="19"/>
      <c r="C89" s="19"/>
      <c r="D89" s="19" t="s">
        <v>140</v>
      </c>
      <c r="E89" s="19"/>
      <c r="F89" s="20"/>
      <c r="G89" s="19"/>
      <c r="H89" s="21">
        <v>40935.129999999997</v>
      </c>
      <c r="I89" s="19" t="s">
        <v>116</v>
      </c>
      <c r="J89" s="19"/>
      <c r="K89" s="19"/>
      <c r="L89" s="19" t="s">
        <v>140</v>
      </c>
      <c r="M89" s="19"/>
      <c r="N89" s="20"/>
      <c r="O89" s="45"/>
      <c r="P89" s="21">
        <f>P90+P96+P103+P106</f>
        <v>0</v>
      </c>
      <c r="Q89" s="5"/>
      <c r="R89" s="6"/>
      <c r="S89" s="6"/>
      <c r="T89" s="6"/>
      <c r="U89" s="6"/>
      <c r="V89" s="6"/>
    </row>
    <row r="90" spans="1:22" x14ac:dyDescent="0.2">
      <c r="A90" s="19" t="s">
        <v>118</v>
      </c>
      <c r="B90" s="19"/>
      <c r="C90" s="19"/>
      <c r="D90" s="19" t="s">
        <v>425</v>
      </c>
      <c r="E90" s="19"/>
      <c r="F90" s="20"/>
      <c r="G90" s="19"/>
      <c r="H90" s="21">
        <v>19643.66</v>
      </c>
      <c r="I90" s="19" t="s">
        <v>118</v>
      </c>
      <c r="J90" s="19"/>
      <c r="K90" s="19"/>
      <c r="L90" s="19" t="s">
        <v>425</v>
      </c>
      <c r="M90" s="19"/>
      <c r="N90" s="20"/>
      <c r="O90" s="45"/>
      <c r="P90" s="21">
        <f>SUM(P91:P95)</f>
        <v>0</v>
      </c>
      <c r="Q90" s="5"/>
      <c r="R90" s="6"/>
      <c r="S90" s="6"/>
      <c r="T90" s="6"/>
      <c r="U90" s="6"/>
      <c r="V90" s="6"/>
    </row>
    <row r="91" spans="1:22" ht="38.25" x14ac:dyDescent="0.2">
      <c r="A91" s="22" t="s">
        <v>119</v>
      </c>
      <c r="B91" s="23" t="s">
        <v>143</v>
      </c>
      <c r="C91" s="22" t="s">
        <v>28</v>
      </c>
      <c r="D91" s="22" t="s">
        <v>426</v>
      </c>
      <c r="E91" s="24" t="s">
        <v>29</v>
      </c>
      <c r="F91" s="23">
        <v>11.34</v>
      </c>
      <c r="G91" s="11">
        <v>815.65</v>
      </c>
      <c r="H91" s="11">
        <v>9249.4699999999993</v>
      </c>
      <c r="I91" s="22" t="s">
        <v>119</v>
      </c>
      <c r="J91" s="23" t="s">
        <v>143</v>
      </c>
      <c r="K91" s="22" t="s">
        <v>28</v>
      </c>
      <c r="L91" s="22" t="s">
        <v>426</v>
      </c>
      <c r="M91" s="24" t="s">
        <v>29</v>
      </c>
      <c r="N91" s="23">
        <v>11.34</v>
      </c>
      <c r="O91" s="46"/>
      <c r="P91" s="11">
        <f t="shared" ref="P91:P95" si="54">O91*N91</f>
        <v>0</v>
      </c>
      <c r="Q91" s="7" t="str">
        <f t="shared" ref="Q90:S94" si="55">IF(D91=L91,"OK","ERRO")</f>
        <v>OK</v>
      </c>
      <c r="R91" s="8" t="str">
        <f t="shared" si="55"/>
        <v>OK</v>
      </c>
      <c r="S91" s="8" t="str">
        <f t="shared" si="55"/>
        <v>OK</v>
      </c>
      <c r="T91" s="8" t="str">
        <f>IF(G91&gt;=O91,"OK","ERRO")</f>
        <v>OK</v>
      </c>
      <c r="U91" s="8" t="str">
        <f>IF(P91&lt;=H91,"OK","ERRO")</f>
        <v>OK</v>
      </c>
      <c r="V91" s="9">
        <f>IFERROR(P91/H91,"-")</f>
        <v>0</v>
      </c>
    </row>
    <row r="92" spans="1:22" ht="51" x14ac:dyDescent="0.2">
      <c r="A92" s="22" t="s">
        <v>427</v>
      </c>
      <c r="B92" s="23" t="s">
        <v>146</v>
      </c>
      <c r="C92" s="22" t="s">
        <v>28</v>
      </c>
      <c r="D92" s="22" t="s">
        <v>147</v>
      </c>
      <c r="E92" s="24" t="s">
        <v>29</v>
      </c>
      <c r="F92" s="23">
        <v>10.8</v>
      </c>
      <c r="G92" s="11">
        <v>425.96</v>
      </c>
      <c r="H92" s="11">
        <v>4600.3599999999997</v>
      </c>
      <c r="I92" s="22" t="s">
        <v>427</v>
      </c>
      <c r="J92" s="23" t="s">
        <v>146</v>
      </c>
      <c r="K92" s="22" t="s">
        <v>28</v>
      </c>
      <c r="L92" s="22" t="s">
        <v>147</v>
      </c>
      <c r="M92" s="24" t="s">
        <v>29</v>
      </c>
      <c r="N92" s="23">
        <v>10.8</v>
      </c>
      <c r="O92" s="46"/>
      <c r="P92" s="11">
        <f t="shared" si="54"/>
        <v>0</v>
      </c>
      <c r="Q92" s="7" t="str">
        <f t="shared" si="55"/>
        <v>OK</v>
      </c>
      <c r="R92" s="8" t="str">
        <f t="shared" si="55"/>
        <v>OK</v>
      </c>
      <c r="S92" s="8" t="str">
        <f t="shared" si="55"/>
        <v>OK</v>
      </c>
      <c r="T92" s="8" t="str">
        <f>IF(G92&gt;=O92,"OK","ERRO")</f>
        <v>OK</v>
      </c>
      <c r="U92" s="8" t="str">
        <f>IF(P92&lt;=H92,"OK","ERRO")</f>
        <v>OK</v>
      </c>
      <c r="V92" s="9">
        <f>IFERROR(P92/H92,"-")</f>
        <v>0</v>
      </c>
    </row>
    <row r="93" spans="1:22" x14ac:dyDescent="0.2">
      <c r="A93" s="22" t="s">
        <v>428</v>
      </c>
      <c r="B93" s="23" t="s">
        <v>803</v>
      </c>
      <c r="C93" s="22" t="s">
        <v>133</v>
      </c>
      <c r="D93" s="22" t="s">
        <v>429</v>
      </c>
      <c r="E93" s="24" t="s">
        <v>29</v>
      </c>
      <c r="F93" s="23">
        <v>1.26</v>
      </c>
      <c r="G93" s="11">
        <v>460.88</v>
      </c>
      <c r="H93" s="11">
        <v>580.70000000000005</v>
      </c>
      <c r="I93" s="22" t="s">
        <v>428</v>
      </c>
      <c r="J93" s="23" t="s">
        <v>803</v>
      </c>
      <c r="K93" s="22" t="s">
        <v>133</v>
      </c>
      <c r="L93" s="22" t="s">
        <v>429</v>
      </c>
      <c r="M93" s="24" t="s">
        <v>29</v>
      </c>
      <c r="N93" s="23">
        <v>1.26</v>
      </c>
      <c r="O93" s="46"/>
      <c r="P93" s="11">
        <f t="shared" si="54"/>
        <v>0</v>
      </c>
      <c r="Q93" s="7" t="str">
        <f t="shared" si="55"/>
        <v>OK</v>
      </c>
      <c r="R93" s="8" t="str">
        <f t="shared" si="55"/>
        <v>OK</v>
      </c>
      <c r="S93" s="8" t="str">
        <f t="shared" si="55"/>
        <v>OK</v>
      </c>
      <c r="T93" s="8" t="str">
        <f>IF(G93&gt;=O93,"OK","ERRO")</f>
        <v>OK</v>
      </c>
      <c r="U93" s="8" t="str">
        <f>IF(P93&lt;=H93,"OK","ERRO")</f>
        <v>OK</v>
      </c>
      <c r="V93" s="9">
        <f>IFERROR(P93/H93,"-")</f>
        <v>0</v>
      </c>
    </row>
    <row r="94" spans="1:22" ht="38.25" x14ac:dyDescent="0.2">
      <c r="A94" s="22" t="s">
        <v>430</v>
      </c>
      <c r="B94" s="23" t="s">
        <v>431</v>
      </c>
      <c r="C94" s="22" t="s">
        <v>17</v>
      </c>
      <c r="D94" s="22" t="s">
        <v>432</v>
      </c>
      <c r="E94" s="24" t="s">
        <v>18</v>
      </c>
      <c r="F94" s="23">
        <v>2</v>
      </c>
      <c r="G94" s="11">
        <v>273.39999999999998</v>
      </c>
      <c r="H94" s="11">
        <v>546.79999999999995</v>
      </c>
      <c r="I94" s="22" t="s">
        <v>430</v>
      </c>
      <c r="J94" s="23" t="s">
        <v>431</v>
      </c>
      <c r="K94" s="22" t="s">
        <v>17</v>
      </c>
      <c r="L94" s="22" t="s">
        <v>432</v>
      </c>
      <c r="M94" s="24" t="s">
        <v>18</v>
      </c>
      <c r="N94" s="23">
        <v>2</v>
      </c>
      <c r="O94" s="46"/>
      <c r="P94" s="11">
        <f t="shared" si="54"/>
        <v>0</v>
      </c>
      <c r="Q94" s="7" t="str">
        <f t="shared" si="55"/>
        <v>OK</v>
      </c>
      <c r="R94" s="8" t="str">
        <f t="shared" si="55"/>
        <v>OK</v>
      </c>
      <c r="S94" s="8" t="str">
        <f t="shared" si="55"/>
        <v>OK</v>
      </c>
      <c r="T94" s="8" t="str">
        <f>IF(G94&gt;=O94,"OK","ERRO")</f>
        <v>OK</v>
      </c>
      <c r="U94" s="8" t="str">
        <f>IF(P94&lt;=H94,"OK","ERRO")</f>
        <v>OK</v>
      </c>
      <c r="V94" s="9">
        <f>IFERROR(P94/H94,"-")</f>
        <v>0</v>
      </c>
    </row>
    <row r="95" spans="1:22" ht="38.25" x14ac:dyDescent="0.2">
      <c r="A95" s="22" t="s">
        <v>433</v>
      </c>
      <c r="B95" s="23" t="s">
        <v>804</v>
      </c>
      <c r="C95" s="22" t="s">
        <v>28</v>
      </c>
      <c r="D95" s="22" t="s">
        <v>434</v>
      </c>
      <c r="E95" s="24" t="s">
        <v>39</v>
      </c>
      <c r="F95" s="23">
        <v>34.799999999999997</v>
      </c>
      <c r="G95" s="11">
        <v>134.09</v>
      </c>
      <c r="H95" s="11">
        <v>4666.33</v>
      </c>
      <c r="I95" s="22" t="s">
        <v>433</v>
      </c>
      <c r="J95" s="23" t="s">
        <v>804</v>
      </c>
      <c r="K95" s="22" t="s">
        <v>28</v>
      </c>
      <c r="L95" s="22" t="s">
        <v>434</v>
      </c>
      <c r="M95" s="24" t="s">
        <v>39</v>
      </c>
      <c r="N95" s="23">
        <v>34.799999999999997</v>
      </c>
      <c r="O95" s="46"/>
      <c r="P95" s="11">
        <f t="shared" si="54"/>
        <v>0</v>
      </c>
      <c r="Q95" s="7" t="str">
        <f t="shared" ref="Q95:Q108" si="56">IF(D95=L95,"OK","ERRO")</f>
        <v>OK</v>
      </c>
      <c r="R95" s="8" t="str">
        <f t="shared" ref="R95:R108" si="57">IF(E95=M95,"OK","ERRO")</f>
        <v>OK</v>
      </c>
      <c r="S95" s="8" t="str">
        <f t="shared" ref="S95:S108" si="58">IF(F95=N95,"OK","ERRO")</f>
        <v>OK</v>
      </c>
      <c r="T95" s="8" t="str">
        <f t="shared" ref="T95:T107" si="59">IF(G95&gt;=O95,"OK","ERRO")</f>
        <v>OK</v>
      </c>
      <c r="U95" s="8" t="str">
        <f t="shared" ref="U95:U107" si="60">IF(P95&lt;=H95,"OK","ERRO")</f>
        <v>OK</v>
      </c>
      <c r="V95" s="9">
        <f t="shared" ref="V95:V107" si="61">IFERROR(P95/H95,"-")</f>
        <v>0</v>
      </c>
    </row>
    <row r="96" spans="1:22" x14ac:dyDescent="0.2">
      <c r="A96" s="19" t="s">
        <v>121</v>
      </c>
      <c r="B96" s="19"/>
      <c r="C96" s="19"/>
      <c r="D96" s="19" t="s">
        <v>435</v>
      </c>
      <c r="E96" s="19"/>
      <c r="F96" s="20"/>
      <c r="G96" s="19"/>
      <c r="H96" s="21">
        <v>13427.22</v>
      </c>
      <c r="I96" s="19" t="s">
        <v>121</v>
      </c>
      <c r="J96" s="19"/>
      <c r="K96" s="19"/>
      <c r="L96" s="19" t="s">
        <v>435</v>
      </c>
      <c r="M96" s="19"/>
      <c r="N96" s="20"/>
      <c r="O96" s="45"/>
      <c r="P96" s="21">
        <f>SUM(P97:P102)</f>
        <v>0</v>
      </c>
      <c r="Q96" s="5"/>
      <c r="R96" s="6"/>
      <c r="S96" s="6"/>
      <c r="T96" s="6"/>
      <c r="U96" s="6"/>
      <c r="V96" s="6"/>
    </row>
    <row r="97" spans="1:22" ht="63.75" x14ac:dyDescent="0.2">
      <c r="A97" s="22" t="s">
        <v>122</v>
      </c>
      <c r="B97" s="23" t="s">
        <v>805</v>
      </c>
      <c r="C97" s="22" t="s">
        <v>28</v>
      </c>
      <c r="D97" s="22" t="s">
        <v>436</v>
      </c>
      <c r="E97" s="24" t="s">
        <v>18</v>
      </c>
      <c r="F97" s="23">
        <v>1</v>
      </c>
      <c r="G97" s="11">
        <v>1021.35</v>
      </c>
      <c r="H97" s="11">
        <v>1021.35</v>
      </c>
      <c r="I97" s="22" t="s">
        <v>122</v>
      </c>
      <c r="J97" s="23" t="s">
        <v>805</v>
      </c>
      <c r="K97" s="22" t="s">
        <v>28</v>
      </c>
      <c r="L97" s="22" t="s">
        <v>436</v>
      </c>
      <c r="M97" s="24" t="s">
        <v>18</v>
      </c>
      <c r="N97" s="23">
        <v>1</v>
      </c>
      <c r="O97" s="46"/>
      <c r="P97" s="11">
        <f t="shared" ref="P97:P102" si="62">O97*N97</f>
        <v>0</v>
      </c>
      <c r="Q97" s="7" t="str">
        <f t="shared" si="56"/>
        <v>OK</v>
      </c>
      <c r="R97" s="8" t="str">
        <f t="shared" si="57"/>
        <v>OK</v>
      </c>
      <c r="S97" s="8" t="str">
        <f t="shared" si="58"/>
        <v>OK</v>
      </c>
      <c r="T97" s="8" t="str">
        <f t="shared" si="59"/>
        <v>OK</v>
      </c>
      <c r="U97" s="8" t="str">
        <f t="shared" si="60"/>
        <v>OK</v>
      </c>
      <c r="V97" s="9">
        <f t="shared" si="61"/>
        <v>0</v>
      </c>
    </row>
    <row r="98" spans="1:22" x14ac:dyDescent="0.2">
      <c r="A98" s="22" t="s">
        <v>123</v>
      </c>
      <c r="B98" s="23" t="s">
        <v>806</v>
      </c>
      <c r="C98" s="22" t="s">
        <v>133</v>
      </c>
      <c r="D98" s="22" t="s">
        <v>437</v>
      </c>
      <c r="E98" s="24" t="s">
        <v>18</v>
      </c>
      <c r="F98" s="23">
        <v>3</v>
      </c>
      <c r="G98" s="11">
        <v>354.29</v>
      </c>
      <c r="H98" s="11">
        <v>1062.8699999999999</v>
      </c>
      <c r="I98" s="22" t="s">
        <v>123</v>
      </c>
      <c r="J98" s="23" t="s">
        <v>806</v>
      </c>
      <c r="K98" s="22" t="s">
        <v>133</v>
      </c>
      <c r="L98" s="22" t="s">
        <v>437</v>
      </c>
      <c r="M98" s="24" t="s">
        <v>18</v>
      </c>
      <c r="N98" s="23">
        <v>3</v>
      </c>
      <c r="O98" s="46"/>
      <c r="P98" s="11">
        <f t="shared" si="62"/>
        <v>0</v>
      </c>
      <c r="Q98" s="7" t="str">
        <f t="shared" si="56"/>
        <v>OK</v>
      </c>
      <c r="R98" s="8" t="str">
        <f t="shared" si="57"/>
        <v>OK</v>
      </c>
      <c r="S98" s="8" t="str">
        <f t="shared" si="58"/>
        <v>OK</v>
      </c>
      <c r="T98" s="8" t="str">
        <f t="shared" si="59"/>
        <v>OK</v>
      </c>
      <c r="U98" s="8" t="str">
        <f t="shared" si="60"/>
        <v>OK</v>
      </c>
      <c r="V98" s="9">
        <f t="shared" si="61"/>
        <v>0</v>
      </c>
    </row>
    <row r="99" spans="1:22" ht="63.75" x14ac:dyDescent="0.2">
      <c r="A99" s="22" t="s">
        <v>438</v>
      </c>
      <c r="B99" s="23" t="s">
        <v>807</v>
      </c>
      <c r="C99" s="22" t="s">
        <v>28</v>
      </c>
      <c r="D99" s="22" t="s">
        <v>439</v>
      </c>
      <c r="E99" s="24" t="s">
        <v>18</v>
      </c>
      <c r="F99" s="23">
        <v>5</v>
      </c>
      <c r="G99" s="11">
        <v>1396.88</v>
      </c>
      <c r="H99" s="11">
        <v>6984.4</v>
      </c>
      <c r="I99" s="22" t="s">
        <v>438</v>
      </c>
      <c r="J99" s="23" t="s">
        <v>807</v>
      </c>
      <c r="K99" s="22" t="s">
        <v>28</v>
      </c>
      <c r="L99" s="22" t="s">
        <v>439</v>
      </c>
      <c r="M99" s="24" t="s">
        <v>18</v>
      </c>
      <c r="N99" s="23">
        <v>5</v>
      </c>
      <c r="O99" s="46"/>
      <c r="P99" s="11">
        <f t="shared" si="62"/>
        <v>0</v>
      </c>
      <c r="Q99" s="7" t="str">
        <f t="shared" si="56"/>
        <v>OK</v>
      </c>
      <c r="R99" s="8" t="str">
        <f t="shared" si="57"/>
        <v>OK</v>
      </c>
      <c r="S99" s="8" t="str">
        <f t="shared" si="58"/>
        <v>OK</v>
      </c>
      <c r="T99" s="8" t="str">
        <f t="shared" si="59"/>
        <v>OK</v>
      </c>
      <c r="U99" s="8" t="str">
        <f t="shared" si="60"/>
        <v>OK</v>
      </c>
      <c r="V99" s="9">
        <f t="shared" si="61"/>
        <v>0</v>
      </c>
    </row>
    <row r="100" spans="1:22" ht="51" x14ac:dyDescent="0.2">
      <c r="A100" s="22" t="s">
        <v>440</v>
      </c>
      <c r="B100" s="23" t="s">
        <v>808</v>
      </c>
      <c r="C100" s="22" t="s">
        <v>28</v>
      </c>
      <c r="D100" s="22" t="s">
        <v>441</v>
      </c>
      <c r="E100" s="24" t="s">
        <v>18</v>
      </c>
      <c r="F100" s="23">
        <v>1</v>
      </c>
      <c r="G100" s="11">
        <v>1282.29</v>
      </c>
      <c r="H100" s="11">
        <v>1282.29</v>
      </c>
      <c r="I100" s="22" t="s">
        <v>440</v>
      </c>
      <c r="J100" s="23" t="s">
        <v>808</v>
      </c>
      <c r="K100" s="22" t="s">
        <v>28</v>
      </c>
      <c r="L100" s="22" t="s">
        <v>441</v>
      </c>
      <c r="M100" s="24" t="s">
        <v>18</v>
      </c>
      <c r="N100" s="23">
        <v>1</v>
      </c>
      <c r="O100" s="46"/>
      <c r="P100" s="11">
        <f t="shared" si="62"/>
        <v>0</v>
      </c>
      <c r="Q100" s="7" t="str">
        <f t="shared" si="56"/>
        <v>OK</v>
      </c>
      <c r="R100" s="8" t="str">
        <f t="shared" si="57"/>
        <v>OK</v>
      </c>
      <c r="S100" s="8" t="str">
        <f t="shared" si="58"/>
        <v>OK</v>
      </c>
      <c r="T100" s="8" t="str">
        <f t="shared" si="59"/>
        <v>OK</v>
      </c>
      <c r="U100" s="8" t="str">
        <f t="shared" si="60"/>
        <v>OK</v>
      </c>
      <c r="V100" s="9">
        <f t="shared" si="61"/>
        <v>0</v>
      </c>
    </row>
    <row r="101" spans="1:22" ht="25.5" x14ac:dyDescent="0.2">
      <c r="A101" s="22" t="s">
        <v>442</v>
      </c>
      <c r="B101" s="23" t="s">
        <v>809</v>
      </c>
      <c r="C101" s="22" t="s">
        <v>28</v>
      </c>
      <c r="D101" s="22" t="s">
        <v>443</v>
      </c>
      <c r="E101" s="24" t="s">
        <v>29</v>
      </c>
      <c r="F101" s="23">
        <v>66.739999999999995</v>
      </c>
      <c r="G101" s="11">
        <v>39.11</v>
      </c>
      <c r="H101" s="11">
        <v>2610.1999999999998</v>
      </c>
      <c r="I101" s="22" t="s">
        <v>442</v>
      </c>
      <c r="J101" s="23" t="s">
        <v>809</v>
      </c>
      <c r="K101" s="22" t="s">
        <v>28</v>
      </c>
      <c r="L101" s="22" t="s">
        <v>443</v>
      </c>
      <c r="M101" s="24" t="s">
        <v>29</v>
      </c>
      <c r="N101" s="23">
        <v>66.739999999999995</v>
      </c>
      <c r="O101" s="46"/>
      <c r="P101" s="11">
        <f t="shared" si="62"/>
        <v>0</v>
      </c>
      <c r="Q101" s="7" t="str">
        <f t="shared" si="56"/>
        <v>OK</v>
      </c>
      <c r="R101" s="8" t="str">
        <f t="shared" si="57"/>
        <v>OK</v>
      </c>
      <c r="S101" s="8" t="str">
        <f t="shared" si="58"/>
        <v>OK</v>
      </c>
      <c r="T101" s="8" t="str">
        <f t="shared" si="59"/>
        <v>OK</v>
      </c>
      <c r="U101" s="8" t="str">
        <f t="shared" si="60"/>
        <v>OK</v>
      </c>
      <c r="V101" s="9">
        <f t="shared" si="61"/>
        <v>0</v>
      </c>
    </row>
    <row r="102" spans="1:22" ht="25.5" x14ac:dyDescent="0.2">
      <c r="A102" s="22" t="s">
        <v>444</v>
      </c>
      <c r="B102" s="23" t="s">
        <v>445</v>
      </c>
      <c r="C102" s="22" t="s">
        <v>17</v>
      </c>
      <c r="D102" s="22" t="s">
        <v>446</v>
      </c>
      <c r="E102" s="24" t="s">
        <v>29</v>
      </c>
      <c r="F102" s="23">
        <v>3.99</v>
      </c>
      <c r="G102" s="11">
        <v>116.82</v>
      </c>
      <c r="H102" s="11">
        <v>466.11</v>
      </c>
      <c r="I102" s="22" t="s">
        <v>444</v>
      </c>
      <c r="J102" s="23" t="s">
        <v>445</v>
      </c>
      <c r="K102" s="22" t="s">
        <v>17</v>
      </c>
      <c r="L102" s="22" t="s">
        <v>446</v>
      </c>
      <c r="M102" s="24" t="s">
        <v>29</v>
      </c>
      <c r="N102" s="23">
        <v>3.99</v>
      </c>
      <c r="O102" s="46"/>
      <c r="P102" s="11">
        <f t="shared" si="62"/>
        <v>0</v>
      </c>
      <c r="Q102" s="7" t="str">
        <f t="shared" si="56"/>
        <v>OK</v>
      </c>
      <c r="R102" s="8" t="str">
        <f t="shared" si="57"/>
        <v>OK</v>
      </c>
      <c r="S102" s="8" t="str">
        <f t="shared" si="58"/>
        <v>OK</v>
      </c>
      <c r="T102" s="8" t="str">
        <f t="shared" si="59"/>
        <v>OK</v>
      </c>
      <c r="U102" s="8" t="str">
        <f t="shared" si="60"/>
        <v>OK</v>
      </c>
      <c r="V102" s="9">
        <f t="shared" si="61"/>
        <v>0</v>
      </c>
    </row>
    <row r="103" spans="1:22" x14ac:dyDescent="0.2">
      <c r="A103" s="19" t="s">
        <v>447</v>
      </c>
      <c r="B103" s="19"/>
      <c r="C103" s="19"/>
      <c r="D103" s="19" t="s">
        <v>157</v>
      </c>
      <c r="E103" s="19"/>
      <c r="F103" s="20"/>
      <c r="G103" s="19"/>
      <c r="H103" s="21">
        <v>2170.36</v>
      </c>
      <c r="I103" s="19" t="s">
        <v>447</v>
      </c>
      <c r="J103" s="19"/>
      <c r="K103" s="19"/>
      <c r="L103" s="19" t="s">
        <v>157</v>
      </c>
      <c r="M103" s="19"/>
      <c r="N103" s="20"/>
      <c r="O103" s="45"/>
      <c r="P103" s="21">
        <f>SUM(P104:P105)</f>
        <v>0</v>
      </c>
      <c r="Q103" s="5"/>
      <c r="R103" s="6"/>
      <c r="S103" s="6"/>
      <c r="T103" s="6"/>
      <c r="U103" s="6"/>
      <c r="V103" s="6"/>
    </row>
    <row r="104" spans="1:22" ht="25.5" x14ac:dyDescent="0.2">
      <c r="A104" s="22" t="s">
        <v>448</v>
      </c>
      <c r="B104" s="23" t="s">
        <v>449</v>
      </c>
      <c r="C104" s="22" t="s">
        <v>17</v>
      </c>
      <c r="D104" s="22" t="s">
        <v>450</v>
      </c>
      <c r="E104" s="24" t="s">
        <v>18</v>
      </c>
      <c r="F104" s="23">
        <v>1</v>
      </c>
      <c r="G104" s="11">
        <v>2139.38</v>
      </c>
      <c r="H104" s="11">
        <v>2139.38</v>
      </c>
      <c r="I104" s="22" t="s">
        <v>448</v>
      </c>
      <c r="J104" s="23" t="s">
        <v>449</v>
      </c>
      <c r="K104" s="22" t="s">
        <v>17</v>
      </c>
      <c r="L104" s="22" t="s">
        <v>450</v>
      </c>
      <c r="M104" s="24" t="s">
        <v>18</v>
      </c>
      <c r="N104" s="23">
        <v>1</v>
      </c>
      <c r="O104" s="46"/>
      <c r="P104" s="11">
        <f t="shared" ref="P104:P105" si="63">O104*N104</f>
        <v>0</v>
      </c>
      <c r="Q104" s="7" t="str">
        <f t="shared" si="56"/>
        <v>OK</v>
      </c>
      <c r="R104" s="8" t="str">
        <f t="shared" si="57"/>
        <v>OK</v>
      </c>
      <c r="S104" s="8" t="str">
        <f t="shared" si="58"/>
        <v>OK</v>
      </c>
      <c r="T104" s="8" t="str">
        <f t="shared" si="59"/>
        <v>OK</v>
      </c>
      <c r="U104" s="8" t="str">
        <f t="shared" si="60"/>
        <v>OK</v>
      </c>
      <c r="V104" s="9">
        <f t="shared" si="61"/>
        <v>0</v>
      </c>
    </row>
    <row r="105" spans="1:22" x14ac:dyDescent="0.2">
      <c r="A105" s="22" t="s">
        <v>451</v>
      </c>
      <c r="B105" s="23" t="s">
        <v>810</v>
      </c>
      <c r="C105" s="22" t="s">
        <v>133</v>
      </c>
      <c r="D105" s="22" t="s">
        <v>452</v>
      </c>
      <c r="E105" s="24" t="s">
        <v>29</v>
      </c>
      <c r="F105" s="23">
        <v>1.21</v>
      </c>
      <c r="G105" s="11">
        <v>25.61</v>
      </c>
      <c r="H105" s="11">
        <v>30.98</v>
      </c>
      <c r="I105" s="22" t="s">
        <v>451</v>
      </c>
      <c r="J105" s="23" t="s">
        <v>810</v>
      </c>
      <c r="K105" s="22" t="s">
        <v>133</v>
      </c>
      <c r="L105" s="22" t="s">
        <v>452</v>
      </c>
      <c r="M105" s="24" t="s">
        <v>29</v>
      </c>
      <c r="N105" s="23">
        <v>1.21</v>
      </c>
      <c r="O105" s="46"/>
      <c r="P105" s="11">
        <f t="shared" si="63"/>
        <v>0</v>
      </c>
      <c r="Q105" s="7" t="str">
        <f t="shared" si="56"/>
        <v>OK</v>
      </c>
      <c r="R105" s="8" t="str">
        <f t="shared" si="57"/>
        <v>OK</v>
      </c>
      <c r="S105" s="8" t="str">
        <f t="shared" si="58"/>
        <v>OK</v>
      </c>
      <c r="T105" s="8" t="str">
        <f t="shared" si="59"/>
        <v>OK</v>
      </c>
      <c r="U105" s="8" t="str">
        <f t="shared" si="60"/>
        <v>OK</v>
      </c>
      <c r="V105" s="9">
        <f t="shared" si="61"/>
        <v>0</v>
      </c>
    </row>
    <row r="106" spans="1:22" x14ac:dyDescent="0.2">
      <c r="A106" s="19" t="s">
        <v>453</v>
      </c>
      <c r="B106" s="19"/>
      <c r="C106" s="19"/>
      <c r="D106" s="19" t="s">
        <v>454</v>
      </c>
      <c r="E106" s="19"/>
      <c r="F106" s="20"/>
      <c r="G106" s="19"/>
      <c r="H106" s="21">
        <v>5693.89</v>
      </c>
      <c r="I106" s="19" t="s">
        <v>453</v>
      </c>
      <c r="J106" s="19"/>
      <c r="K106" s="19"/>
      <c r="L106" s="19" t="s">
        <v>454</v>
      </c>
      <c r="M106" s="19"/>
      <c r="N106" s="20"/>
      <c r="O106" s="45"/>
      <c r="P106" s="21">
        <f>SUM(P107:P108)</f>
        <v>0</v>
      </c>
      <c r="Q106" s="5"/>
      <c r="R106" s="6"/>
      <c r="S106" s="6"/>
      <c r="T106" s="6"/>
      <c r="U106" s="6"/>
      <c r="V106" s="6"/>
    </row>
    <row r="107" spans="1:22" x14ac:dyDescent="0.2">
      <c r="A107" s="22" t="s">
        <v>455</v>
      </c>
      <c r="B107" s="23" t="s">
        <v>811</v>
      </c>
      <c r="C107" s="22" t="s">
        <v>133</v>
      </c>
      <c r="D107" s="22" t="s">
        <v>456</v>
      </c>
      <c r="E107" s="24" t="s">
        <v>39</v>
      </c>
      <c r="F107" s="23">
        <v>21</v>
      </c>
      <c r="G107" s="11">
        <v>219.69</v>
      </c>
      <c r="H107" s="11">
        <v>4613.49</v>
      </c>
      <c r="I107" s="22" t="s">
        <v>455</v>
      </c>
      <c r="J107" s="23" t="s">
        <v>811</v>
      </c>
      <c r="K107" s="22" t="s">
        <v>133</v>
      </c>
      <c r="L107" s="22" t="s">
        <v>456</v>
      </c>
      <c r="M107" s="24" t="s">
        <v>39</v>
      </c>
      <c r="N107" s="23">
        <v>21</v>
      </c>
      <c r="O107" s="46"/>
      <c r="P107" s="11">
        <f t="shared" ref="P107:P108" si="64">O107*N107</f>
        <v>0</v>
      </c>
      <c r="Q107" s="7" t="str">
        <f t="shared" si="56"/>
        <v>OK</v>
      </c>
      <c r="R107" s="8" t="str">
        <f t="shared" si="57"/>
        <v>OK</v>
      </c>
      <c r="S107" s="8" t="str">
        <f t="shared" si="58"/>
        <v>OK</v>
      </c>
      <c r="T107" s="8" t="str">
        <f t="shared" si="59"/>
        <v>OK</v>
      </c>
      <c r="U107" s="8" t="str">
        <f t="shared" si="60"/>
        <v>OK</v>
      </c>
      <c r="V107" s="9">
        <f t="shared" si="61"/>
        <v>0</v>
      </c>
    </row>
    <row r="108" spans="1:22" x14ac:dyDescent="0.2">
      <c r="A108" s="22" t="s">
        <v>457</v>
      </c>
      <c r="B108" s="23" t="s">
        <v>812</v>
      </c>
      <c r="C108" s="22" t="s">
        <v>133</v>
      </c>
      <c r="D108" s="22" t="s">
        <v>458</v>
      </c>
      <c r="E108" s="24" t="s">
        <v>18</v>
      </c>
      <c r="F108" s="23">
        <v>4</v>
      </c>
      <c r="G108" s="11">
        <v>270.10000000000002</v>
      </c>
      <c r="H108" s="11">
        <v>1080.4000000000001</v>
      </c>
      <c r="I108" s="22" t="s">
        <v>457</v>
      </c>
      <c r="J108" s="23" t="s">
        <v>812</v>
      </c>
      <c r="K108" s="22" t="s">
        <v>133</v>
      </c>
      <c r="L108" s="22" t="s">
        <v>458</v>
      </c>
      <c r="M108" s="24" t="s">
        <v>18</v>
      </c>
      <c r="N108" s="23">
        <v>4</v>
      </c>
      <c r="O108" s="46"/>
      <c r="P108" s="11">
        <f t="shared" si="64"/>
        <v>0</v>
      </c>
      <c r="Q108" s="7" t="str">
        <f t="shared" si="56"/>
        <v>OK</v>
      </c>
      <c r="R108" s="8" t="str">
        <f t="shared" si="57"/>
        <v>OK</v>
      </c>
      <c r="S108" s="8" t="str">
        <f t="shared" si="58"/>
        <v>OK</v>
      </c>
      <c r="T108" s="8" t="str">
        <f>IF(G108&gt;=O108,"OK","ERRO")</f>
        <v>OK</v>
      </c>
      <c r="U108" s="8" t="str">
        <f>IF(P108&lt;=H108,"OK","ERRO")</f>
        <v>OK</v>
      </c>
      <c r="V108" s="9">
        <f>IFERROR(P108/H108,"-")</f>
        <v>0</v>
      </c>
    </row>
    <row r="109" spans="1:22" x14ac:dyDescent="0.2">
      <c r="A109" s="19" t="s">
        <v>124</v>
      </c>
      <c r="B109" s="19"/>
      <c r="C109" s="19"/>
      <c r="D109" s="19" t="s">
        <v>160</v>
      </c>
      <c r="E109" s="19"/>
      <c r="F109" s="20"/>
      <c r="G109" s="19"/>
      <c r="H109" s="21">
        <v>44900.77</v>
      </c>
      <c r="I109" s="19" t="s">
        <v>124</v>
      </c>
      <c r="J109" s="19"/>
      <c r="K109" s="19"/>
      <c r="L109" s="19" t="s">
        <v>160</v>
      </c>
      <c r="M109" s="19"/>
      <c r="N109" s="20"/>
      <c r="O109" s="45"/>
      <c r="P109" s="21">
        <f>P110</f>
        <v>0</v>
      </c>
      <c r="Q109" s="5"/>
      <c r="R109" s="6"/>
      <c r="S109" s="6"/>
      <c r="T109" s="6"/>
      <c r="U109" s="6"/>
      <c r="V109" s="6"/>
    </row>
    <row r="110" spans="1:22" x14ac:dyDescent="0.2">
      <c r="A110" s="19" t="s">
        <v>126</v>
      </c>
      <c r="B110" s="19"/>
      <c r="C110" s="19"/>
      <c r="D110" s="19" t="s">
        <v>162</v>
      </c>
      <c r="E110" s="19"/>
      <c r="F110" s="20"/>
      <c r="G110" s="19"/>
      <c r="H110" s="21">
        <v>44900.77</v>
      </c>
      <c r="I110" s="19" t="s">
        <v>126</v>
      </c>
      <c r="J110" s="19"/>
      <c r="K110" s="19"/>
      <c r="L110" s="19" t="s">
        <v>162</v>
      </c>
      <c r="M110" s="19"/>
      <c r="N110" s="20"/>
      <c r="O110" s="45"/>
      <c r="P110" s="21">
        <f>SUM(P111:P113)</f>
        <v>0</v>
      </c>
      <c r="Q110" s="5"/>
      <c r="R110" s="6"/>
      <c r="S110" s="6"/>
      <c r="T110" s="6"/>
      <c r="U110" s="6"/>
      <c r="V110" s="6"/>
    </row>
    <row r="111" spans="1:22" x14ac:dyDescent="0.2">
      <c r="A111" s="22" t="s">
        <v>128</v>
      </c>
      <c r="B111" s="23" t="s">
        <v>813</v>
      </c>
      <c r="C111" s="22" t="s">
        <v>133</v>
      </c>
      <c r="D111" s="22" t="s">
        <v>459</v>
      </c>
      <c r="E111" s="24" t="s">
        <v>39</v>
      </c>
      <c r="F111" s="23">
        <v>42.25</v>
      </c>
      <c r="G111" s="11">
        <v>837.25</v>
      </c>
      <c r="H111" s="11">
        <v>35373.81</v>
      </c>
      <c r="I111" s="22" t="s">
        <v>128</v>
      </c>
      <c r="J111" s="23" t="s">
        <v>813</v>
      </c>
      <c r="K111" s="22" t="s">
        <v>133</v>
      </c>
      <c r="L111" s="22" t="s">
        <v>459</v>
      </c>
      <c r="M111" s="24" t="s">
        <v>39</v>
      </c>
      <c r="N111" s="23">
        <v>42.25</v>
      </c>
      <c r="O111" s="46"/>
      <c r="P111" s="11">
        <f t="shared" ref="P111:P113" si="65">O111*N111</f>
        <v>0</v>
      </c>
      <c r="Q111" s="7" t="str">
        <f t="shared" ref="Q111" si="66">IF(D111=L111,"OK","ERRO")</f>
        <v>OK</v>
      </c>
      <c r="R111" s="8" t="str">
        <f t="shared" ref="R111" si="67">IF(E111=M111,"OK","ERRO")</f>
        <v>OK</v>
      </c>
      <c r="S111" s="8" t="str">
        <f t="shared" ref="S111" si="68">IF(F111=N111,"OK","ERRO")</f>
        <v>OK</v>
      </c>
      <c r="T111" s="8" t="str">
        <f>IF(G111&gt;=O111,"OK","ERRO")</f>
        <v>OK</v>
      </c>
      <c r="U111" s="8" t="str">
        <f>IF(P111&lt;=H111,"OK","ERRO")</f>
        <v>OK</v>
      </c>
      <c r="V111" s="9">
        <f>IFERROR(P111/H111,"-")</f>
        <v>0</v>
      </c>
    </row>
    <row r="112" spans="1:22" ht="25.5" x14ac:dyDescent="0.2">
      <c r="A112" s="22" t="s">
        <v>131</v>
      </c>
      <c r="B112" s="23" t="s">
        <v>814</v>
      </c>
      <c r="C112" s="22" t="s">
        <v>133</v>
      </c>
      <c r="D112" s="22" t="s">
        <v>460</v>
      </c>
      <c r="E112" s="24" t="s">
        <v>39</v>
      </c>
      <c r="F112" s="23">
        <v>7.65</v>
      </c>
      <c r="G112" s="11">
        <v>1100.8800000000001</v>
      </c>
      <c r="H112" s="11">
        <v>8421.73</v>
      </c>
      <c r="I112" s="22" t="s">
        <v>131</v>
      </c>
      <c r="J112" s="23" t="s">
        <v>814</v>
      </c>
      <c r="K112" s="22" t="s">
        <v>133</v>
      </c>
      <c r="L112" s="22" t="s">
        <v>460</v>
      </c>
      <c r="M112" s="24" t="s">
        <v>39</v>
      </c>
      <c r="N112" s="23">
        <v>7.65</v>
      </c>
      <c r="O112" s="46"/>
      <c r="P112" s="11">
        <f t="shared" si="65"/>
        <v>0</v>
      </c>
      <c r="Q112" s="7" t="str">
        <f t="shared" ref="Q112:S114" si="69">IF(D112=L112,"OK","ERRO")</f>
        <v>OK</v>
      </c>
      <c r="R112" s="8" t="str">
        <f t="shared" si="69"/>
        <v>OK</v>
      </c>
      <c r="S112" s="8" t="str">
        <f t="shared" si="69"/>
        <v>OK</v>
      </c>
      <c r="T112" s="8" t="str">
        <f>IF(G112&gt;=O112,"OK","ERRO")</f>
        <v>OK</v>
      </c>
      <c r="U112" s="8" t="str">
        <f>IF(P112&lt;=H112,"OK","ERRO")</f>
        <v>OK</v>
      </c>
      <c r="V112" s="9">
        <f>IFERROR(P112/H112,"-")</f>
        <v>0</v>
      </c>
    </row>
    <row r="113" spans="1:22" ht="25.5" x14ac:dyDescent="0.2">
      <c r="A113" s="22" t="s">
        <v>132</v>
      </c>
      <c r="B113" s="23" t="s">
        <v>461</v>
      </c>
      <c r="C113" s="22" t="s">
        <v>17</v>
      </c>
      <c r="D113" s="22" t="s">
        <v>462</v>
      </c>
      <c r="E113" s="24" t="s">
        <v>310</v>
      </c>
      <c r="F113" s="23">
        <v>1.21</v>
      </c>
      <c r="G113" s="11">
        <v>913.42</v>
      </c>
      <c r="H113" s="11">
        <v>1105.23</v>
      </c>
      <c r="I113" s="22" t="s">
        <v>132</v>
      </c>
      <c r="J113" s="23" t="s">
        <v>461</v>
      </c>
      <c r="K113" s="22" t="s">
        <v>17</v>
      </c>
      <c r="L113" s="22" t="s">
        <v>462</v>
      </c>
      <c r="M113" s="24" t="s">
        <v>310</v>
      </c>
      <c r="N113" s="23">
        <v>1.21</v>
      </c>
      <c r="O113" s="46"/>
      <c r="P113" s="11">
        <f t="shared" si="65"/>
        <v>0</v>
      </c>
      <c r="Q113" s="7" t="str">
        <f t="shared" si="69"/>
        <v>OK</v>
      </c>
      <c r="R113" s="8" t="str">
        <f t="shared" si="69"/>
        <v>OK</v>
      </c>
      <c r="S113" s="8" t="str">
        <f t="shared" si="69"/>
        <v>OK</v>
      </c>
      <c r="T113" s="8" t="str">
        <f>IF(G113&gt;=O113,"OK","ERRO")</f>
        <v>OK</v>
      </c>
      <c r="U113" s="8" t="str">
        <f>IF(P113&lt;=H113,"OK","ERRO")</f>
        <v>OK</v>
      </c>
      <c r="V113" s="9">
        <f>IFERROR(P113/H113,"-")</f>
        <v>0</v>
      </c>
    </row>
    <row r="114" spans="1:22" x14ac:dyDescent="0.2">
      <c r="A114" s="19" t="s">
        <v>139</v>
      </c>
      <c r="B114" s="19"/>
      <c r="C114" s="19"/>
      <c r="D114" s="19" t="s">
        <v>170</v>
      </c>
      <c r="E114" s="19"/>
      <c r="F114" s="20"/>
      <c r="G114" s="19"/>
      <c r="H114" s="21">
        <v>63626.32</v>
      </c>
      <c r="I114" s="19" t="s">
        <v>139</v>
      </c>
      <c r="J114" s="19"/>
      <c r="K114" s="19"/>
      <c r="L114" s="19" t="s">
        <v>170</v>
      </c>
      <c r="M114" s="19"/>
      <c r="N114" s="20"/>
      <c r="O114" s="45"/>
      <c r="P114" s="21">
        <f>P115+P126+P133+P135+P140</f>
        <v>0</v>
      </c>
      <c r="Q114" s="5"/>
      <c r="R114" s="6"/>
      <c r="S114" s="6"/>
      <c r="T114" s="6"/>
      <c r="U114" s="6"/>
      <c r="V114" s="6"/>
    </row>
    <row r="115" spans="1:22" x14ac:dyDescent="0.2">
      <c r="A115" s="19" t="s">
        <v>141</v>
      </c>
      <c r="B115" s="19"/>
      <c r="C115" s="19"/>
      <c r="D115" s="19" t="s">
        <v>463</v>
      </c>
      <c r="E115" s="19"/>
      <c r="F115" s="20"/>
      <c r="G115" s="19"/>
      <c r="H115" s="21">
        <v>3155.78</v>
      </c>
      <c r="I115" s="19" t="s">
        <v>141</v>
      </c>
      <c r="J115" s="19"/>
      <c r="K115" s="19"/>
      <c r="L115" s="19" t="s">
        <v>463</v>
      </c>
      <c r="M115" s="19"/>
      <c r="N115" s="20"/>
      <c r="O115" s="45"/>
      <c r="P115" s="21">
        <f>SUM(P116:P125)</f>
        <v>0</v>
      </c>
      <c r="Q115" s="5"/>
      <c r="R115" s="6"/>
      <c r="S115" s="6"/>
      <c r="T115" s="6"/>
      <c r="U115" s="6"/>
      <c r="V115" s="6"/>
    </row>
    <row r="116" spans="1:22" ht="38.25" x14ac:dyDescent="0.2">
      <c r="A116" s="22" t="s">
        <v>142</v>
      </c>
      <c r="B116" s="23" t="s">
        <v>815</v>
      </c>
      <c r="C116" s="22" t="s">
        <v>28</v>
      </c>
      <c r="D116" s="22" t="s">
        <v>464</v>
      </c>
      <c r="E116" s="24" t="s">
        <v>39</v>
      </c>
      <c r="F116" s="23">
        <v>27.81</v>
      </c>
      <c r="G116" s="11">
        <v>7.73</v>
      </c>
      <c r="H116" s="11">
        <v>214.97</v>
      </c>
      <c r="I116" s="22" t="s">
        <v>142</v>
      </c>
      <c r="J116" s="23" t="s">
        <v>815</v>
      </c>
      <c r="K116" s="22" t="s">
        <v>28</v>
      </c>
      <c r="L116" s="22" t="s">
        <v>464</v>
      </c>
      <c r="M116" s="24" t="s">
        <v>39</v>
      </c>
      <c r="N116" s="23">
        <v>27.81</v>
      </c>
      <c r="O116" s="46"/>
      <c r="P116" s="11">
        <f t="shared" ref="P116:P125" si="70">O116*N116</f>
        <v>0</v>
      </c>
      <c r="Q116" s="7" t="str">
        <f t="shared" ref="Q116:S118" si="71">IF(D116=L116,"OK","ERRO")</f>
        <v>OK</v>
      </c>
      <c r="R116" s="8" t="str">
        <f t="shared" si="71"/>
        <v>OK</v>
      </c>
      <c r="S116" s="8" t="str">
        <f t="shared" si="71"/>
        <v>OK</v>
      </c>
      <c r="T116" s="8" t="str">
        <f>IF(G116&gt;=O116,"OK","ERRO")</f>
        <v>OK</v>
      </c>
      <c r="U116" s="8" t="str">
        <f>IF(P116&lt;=H116,"OK","ERRO")</f>
        <v>OK</v>
      </c>
      <c r="V116" s="9">
        <f>IFERROR(P116/H116,"-")</f>
        <v>0</v>
      </c>
    </row>
    <row r="117" spans="1:22" ht="38.25" x14ac:dyDescent="0.2">
      <c r="A117" s="22" t="s">
        <v>144</v>
      </c>
      <c r="B117" s="23" t="s">
        <v>816</v>
      </c>
      <c r="C117" s="22" t="s">
        <v>28</v>
      </c>
      <c r="D117" s="22" t="s">
        <v>465</v>
      </c>
      <c r="E117" s="24" t="s">
        <v>39</v>
      </c>
      <c r="F117" s="23">
        <v>12.2</v>
      </c>
      <c r="G117" s="11">
        <v>8.93</v>
      </c>
      <c r="H117" s="11">
        <v>108.94</v>
      </c>
      <c r="I117" s="22" t="s">
        <v>144</v>
      </c>
      <c r="J117" s="23" t="s">
        <v>816</v>
      </c>
      <c r="K117" s="22" t="s">
        <v>28</v>
      </c>
      <c r="L117" s="22" t="s">
        <v>465</v>
      </c>
      <c r="M117" s="24" t="s">
        <v>39</v>
      </c>
      <c r="N117" s="23">
        <v>12.2</v>
      </c>
      <c r="O117" s="46"/>
      <c r="P117" s="11">
        <f t="shared" si="70"/>
        <v>0</v>
      </c>
      <c r="Q117" s="7" t="str">
        <f t="shared" si="71"/>
        <v>OK</v>
      </c>
      <c r="R117" s="8" t="str">
        <f t="shared" si="71"/>
        <v>OK</v>
      </c>
      <c r="S117" s="8" t="str">
        <f t="shared" si="71"/>
        <v>OK</v>
      </c>
      <c r="T117" s="8" t="str">
        <f>IF(G117&gt;=O117,"OK","ERRO")</f>
        <v>OK</v>
      </c>
      <c r="U117" s="8" t="str">
        <f>IF(P117&lt;=H117,"OK","ERRO")</f>
        <v>OK</v>
      </c>
      <c r="V117" s="9">
        <f>IFERROR(P117/H117,"-")</f>
        <v>0</v>
      </c>
    </row>
    <row r="118" spans="1:22" ht="38.25" x14ac:dyDescent="0.2">
      <c r="A118" s="22" t="s">
        <v>145</v>
      </c>
      <c r="B118" s="23" t="s">
        <v>817</v>
      </c>
      <c r="C118" s="22" t="s">
        <v>28</v>
      </c>
      <c r="D118" s="22" t="s">
        <v>466</v>
      </c>
      <c r="E118" s="24" t="s">
        <v>39</v>
      </c>
      <c r="F118" s="23">
        <v>27.81</v>
      </c>
      <c r="G118" s="11">
        <v>17.22</v>
      </c>
      <c r="H118" s="11">
        <v>478.88</v>
      </c>
      <c r="I118" s="22" t="s">
        <v>145</v>
      </c>
      <c r="J118" s="23" t="s">
        <v>817</v>
      </c>
      <c r="K118" s="22" t="s">
        <v>28</v>
      </c>
      <c r="L118" s="22" t="s">
        <v>466</v>
      </c>
      <c r="M118" s="24" t="s">
        <v>39</v>
      </c>
      <c r="N118" s="23">
        <v>27.81</v>
      </c>
      <c r="O118" s="46"/>
      <c r="P118" s="11">
        <f t="shared" si="70"/>
        <v>0</v>
      </c>
      <c r="Q118" s="7" t="str">
        <f t="shared" si="71"/>
        <v>OK</v>
      </c>
      <c r="R118" s="8" t="str">
        <f t="shared" si="71"/>
        <v>OK</v>
      </c>
      <c r="S118" s="8" t="str">
        <f t="shared" si="71"/>
        <v>OK</v>
      </c>
      <c r="T118" s="8" t="str">
        <f>IF(G118&gt;=O118,"OK","ERRO")</f>
        <v>OK</v>
      </c>
      <c r="U118" s="8" t="str">
        <f>IF(P118&lt;=H118,"OK","ERRO")</f>
        <v>OK</v>
      </c>
      <c r="V118" s="9">
        <f>IFERROR(P118/H118,"-")</f>
        <v>0</v>
      </c>
    </row>
    <row r="119" spans="1:22" ht="38.25" x14ac:dyDescent="0.2">
      <c r="A119" s="22" t="s">
        <v>148</v>
      </c>
      <c r="B119" s="23" t="s">
        <v>261</v>
      </c>
      <c r="C119" s="22" t="s">
        <v>28</v>
      </c>
      <c r="D119" s="22" t="s">
        <v>467</v>
      </c>
      <c r="E119" s="24" t="s">
        <v>39</v>
      </c>
      <c r="F119" s="23">
        <v>12.2</v>
      </c>
      <c r="G119" s="11">
        <v>25.93</v>
      </c>
      <c r="H119" s="11">
        <v>316.33999999999997</v>
      </c>
      <c r="I119" s="22" t="s">
        <v>148</v>
      </c>
      <c r="J119" s="23" t="s">
        <v>261</v>
      </c>
      <c r="K119" s="22" t="s">
        <v>28</v>
      </c>
      <c r="L119" s="22" t="s">
        <v>467</v>
      </c>
      <c r="M119" s="24" t="s">
        <v>39</v>
      </c>
      <c r="N119" s="23">
        <v>12.2</v>
      </c>
      <c r="O119" s="46"/>
      <c r="P119" s="11">
        <f t="shared" si="70"/>
        <v>0</v>
      </c>
      <c r="Q119" s="7" t="str">
        <f>IF(D119=L119,"OK","ERRO")</f>
        <v>OK</v>
      </c>
      <c r="R119" s="8" t="str">
        <f>IF(E119=M119,"OK","ERRO")</f>
        <v>OK</v>
      </c>
      <c r="S119" s="8" t="str">
        <f>IF(F119=N119,"OK","ERRO")</f>
        <v>OK</v>
      </c>
      <c r="T119" s="8" t="str">
        <f>IF(G119&gt;=O119,"OK","ERRO")</f>
        <v>OK</v>
      </c>
      <c r="U119" s="8" t="str">
        <f>IF(P119&lt;=H119,"OK","ERRO")</f>
        <v>OK</v>
      </c>
      <c r="V119" s="9">
        <f>IFERROR(P119/H119,"-")</f>
        <v>0</v>
      </c>
    </row>
    <row r="120" spans="1:22" ht="38.25" x14ac:dyDescent="0.2">
      <c r="A120" s="22" t="s">
        <v>149</v>
      </c>
      <c r="B120" s="23" t="s">
        <v>818</v>
      </c>
      <c r="C120" s="22" t="s">
        <v>28</v>
      </c>
      <c r="D120" s="22" t="s">
        <v>468</v>
      </c>
      <c r="E120" s="24" t="s">
        <v>18</v>
      </c>
      <c r="F120" s="23">
        <v>10</v>
      </c>
      <c r="G120" s="11">
        <v>2.4</v>
      </c>
      <c r="H120" s="11">
        <v>24</v>
      </c>
      <c r="I120" s="22" t="s">
        <v>149</v>
      </c>
      <c r="J120" s="23" t="s">
        <v>818</v>
      </c>
      <c r="K120" s="22" t="s">
        <v>28</v>
      </c>
      <c r="L120" s="22" t="s">
        <v>468</v>
      </c>
      <c r="M120" s="24" t="s">
        <v>18</v>
      </c>
      <c r="N120" s="23">
        <v>10</v>
      </c>
      <c r="O120" s="46"/>
      <c r="P120" s="11">
        <f t="shared" si="70"/>
        <v>0</v>
      </c>
      <c r="Q120" s="7" t="str">
        <f t="shared" ref="Q120" si="72">IF(D120=L120,"OK","ERRO")</f>
        <v>OK</v>
      </c>
      <c r="R120" s="8" t="str">
        <f t="shared" ref="R120" si="73">IF(E120=M120,"OK","ERRO")</f>
        <v>OK</v>
      </c>
      <c r="S120" s="8" t="str">
        <f t="shared" ref="S120" si="74">IF(F120=N120,"OK","ERRO")</f>
        <v>OK</v>
      </c>
      <c r="T120" s="8" t="str">
        <f>IF(G120&gt;=O120,"OK","ERRO")</f>
        <v>OK</v>
      </c>
      <c r="U120" s="8" t="str">
        <f>IF(P120&lt;=H120,"OK","ERRO")</f>
        <v>OK</v>
      </c>
      <c r="V120" s="9">
        <f>IFERROR(P120/H120,"-")</f>
        <v>0</v>
      </c>
    </row>
    <row r="121" spans="1:22" ht="38.25" x14ac:dyDescent="0.2">
      <c r="A121" s="22" t="s">
        <v>469</v>
      </c>
      <c r="B121" s="23" t="s">
        <v>819</v>
      </c>
      <c r="C121" s="22" t="s">
        <v>28</v>
      </c>
      <c r="D121" s="22" t="s">
        <v>470</v>
      </c>
      <c r="E121" s="24" t="s">
        <v>18</v>
      </c>
      <c r="F121" s="23">
        <v>8</v>
      </c>
      <c r="G121" s="11">
        <v>6.42</v>
      </c>
      <c r="H121" s="11">
        <v>51.36</v>
      </c>
      <c r="I121" s="22" t="s">
        <v>469</v>
      </c>
      <c r="J121" s="23" t="s">
        <v>819</v>
      </c>
      <c r="K121" s="22" t="s">
        <v>28</v>
      </c>
      <c r="L121" s="22" t="s">
        <v>470</v>
      </c>
      <c r="M121" s="24" t="s">
        <v>18</v>
      </c>
      <c r="N121" s="23">
        <v>8</v>
      </c>
      <c r="O121" s="46"/>
      <c r="P121" s="11">
        <f t="shared" si="70"/>
        <v>0</v>
      </c>
      <c r="Q121" s="7" t="str">
        <f>IF(D121=L121,"OK","ERRO")</f>
        <v>OK</v>
      </c>
      <c r="R121" s="8" t="str">
        <f>IF(E121=M121,"OK","ERRO")</f>
        <v>OK</v>
      </c>
      <c r="S121" s="8" t="str">
        <f>IF(F121=N121,"OK","ERRO")</f>
        <v>OK</v>
      </c>
      <c r="T121" s="8" t="str">
        <f>IF(G121&gt;=O121,"OK","ERRO")</f>
        <v>OK</v>
      </c>
      <c r="U121" s="8" t="str">
        <f>IF(P121&lt;=H121,"OK","ERRO")</f>
        <v>OK</v>
      </c>
      <c r="V121" s="9">
        <f>IFERROR(P121/H121,"-")</f>
        <v>0</v>
      </c>
    </row>
    <row r="122" spans="1:22" ht="38.25" x14ac:dyDescent="0.2">
      <c r="A122" s="22" t="s">
        <v>471</v>
      </c>
      <c r="B122" s="23" t="s">
        <v>820</v>
      </c>
      <c r="C122" s="22" t="s">
        <v>28</v>
      </c>
      <c r="D122" s="22" t="s">
        <v>472</v>
      </c>
      <c r="E122" s="24" t="s">
        <v>18</v>
      </c>
      <c r="F122" s="23">
        <v>12</v>
      </c>
      <c r="G122" s="11">
        <v>9.39</v>
      </c>
      <c r="H122" s="11">
        <v>112.68</v>
      </c>
      <c r="I122" s="22" t="s">
        <v>471</v>
      </c>
      <c r="J122" s="23" t="s">
        <v>820</v>
      </c>
      <c r="K122" s="22" t="s">
        <v>28</v>
      </c>
      <c r="L122" s="22" t="s">
        <v>472</v>
      </c>
      <c r="M122" s="24" t="s">
        <v>18</v>
      </c>
      <c r="N122" s="23">
        <v>12</v>
      </c>
      <c r="O122" s="46"/>
      <c r="P122" s="11">
        <f t="shared" si="70"/>
        <v>0</v>
      </c>
      <c r="Q122" s="7" t="str">
        <f t="shared" ref="Q122" si="75">IF(D122=L122,"OK","ERRO")</f>
        <v>OK</v>
      </c>
      <c r="R122" s="8" t="str">
        <f t="shared" ref="R122" si="76">IF(E122=M122,"OK","ERRO")</f>
        <v>OK</v>
      </c>
      <c r="S122" s="8" t="str">
        <f t="shared" ref="S122" si="77">IF(F122=N122,"OK","ERRO")</f>
        <v>OK</v>
      </c>
      <c r="T122" s="8" t="str">
        <f>IF(G122&gt;=O122,"OK","ERRO")</f>
        <v>OK</v>
      </c>
      <c r="U122" s="8" t="str">
        <f>IF(P122&lt;=H122,"OK","ERRO")</f>
        <v>OK</v>
      </c>
      <c r="V122" s="9">
        <f>IFERROR(P122/H122,"-")</f>
        <v>0</v>
      </c>
    </row>
    <row r="123" spans="1:22" ht="38.25" x14ac:dyDescent="0.2">
      <c r="A123" s="22" t="s">
        <v>473</v>
      </c>
      <c r="B123" s="23" t="s">
        <v>474</v>
      </c>
      <c r="C123" s="22" t="s">
        <v>17</v>
      </c>
      <c r="D123" s="22" t="s">
        <v>475</v>
      </c>
      <c r="E123" s="24" t="s">
        <v>18</v>
      </c>
      <c r="F123" s="23">
        <v>29</v>
      </c>
      <c r="G123" s="11">
        <v>62.07</v>
      </c>
      <c r="H123" s="11">
        <v>1800.03</v>
      </c>
      <c r="I123" s="22" t="s">
        <v>473</v>
      </c>
      <c r="J123" s="23" t="s">
        <v>474</v>
      </c>
      <c r="K123" s="22" t="s">
        <v>17</v>
      </c>
      <c r="L123" s="22" t="s">
        <v>475</v>
      </c>
      <c r="M123" s="24" t="s">
        <v>18</v>
      </c>
      <c r="N123" s="23">
        <v>29</v>
      </c>
      <c r="O123" s="46"/>
      <c r="P123" s="11">
        <f t="shared" si="70"/>
        <v>0</v>
      </c>
      <c r="Q123" s="7" t="str">
        <f t="shared" ref="Q123:S126" si="78">IF(D123=L123,"OK","ERRO")</f>
        <v>OK</v>
      </c>
      <c r="R123" s="8" t="str">
        <f t="shared" si="78"/>
        <v>OK</v>
      </c>
      <c r="S123" s="8" t="str">
        <f t="shared" si="78"/>
        <v>OK</v>
      </c>
      <c r="T123" s="8" t="str">
        <f>IF(G123&gt;=O123,"OK","ERRO")</f>
        <v>OK</v>
      </c>
      <c r="U123" s="8" t="str">
        <f>IF(P123&lt;=H123,"OK","ERRO")</f>
        <v>OK</v>
      </c>
      <c r="V123" s="9">
        <f>IFERROR(P123/H123,"-")</f>
        <v>0</v>
      </c>
    </row>
    <row r="124" spans="1:22" ht="38.25" x14ac:dyDescent="0.2">
      <c r="A124" s="22" t="s">
        <v>476</v>
      </c>
      <c r="B124" s="23" t="s">
        <v>178</v>
      </c>
      <c r="C124" s="22" t="s">
        <v>28</v>
      </c>
      <c r="D124" s="22" t="s">
        <v>477</v>
      </c>
      <c r="E124" s="24" t="s">
        <v>39</v>
      </c>
      <c r="F124" s="23">
        <v>1.41</v>
      </c>
      <c r="G124" s="11">
        <v>26.42</v>
      </c>
      <c r="H124" s="11">
        <v>37.25</v>
      </c>
      <c r="I124" s="22" t="s">
        <v>476</v>
      </c>
      <c r="J124" s="23" t="s">
        <v>178</v>
      </c>
      <c r="K124" s="22" t="s">
        <v>28</v>
      </c>
      <c r="L124" s="22" t="s">
        <v>477</v>
      </c>
      <c r="M124" s="24" t="s">
        <v>39</v>
      </c>
      <c r="N124" s="23">
        <v>1.41</v>
      </c>
      <c r="O124" s="46"/>
      <c r="P124" s="11">
        <f t="shared" si="70"/>
        <v>0</v>
      </c>
      <c r="Q124" s="7" t="str">
        <f t="shared" si="78"/>
        <v>OK</v>
      </c>
      <c r="R124" s="8" t="str">
        <f t="shared" si="78"/>
        <v>OK</v>
      </c>
      <c r="S124" s="8" t="str">
        <f t="shared" si="78"/>
        <v>OK</v>
      </c>
      <c r="T124" s="8" t="str">
        <f>IF(G124&gt;=O124,"OK","ERRO")</f>
        <v>OK</v>
      </c>
      <c r="U124" s="8" t="str">
        <f>IF(P124&lt;=H124,"OK","ERRO")</f>
        <v>OK</v>
      </c>
      <c r="V124" s="9">
        <f>IFERROR(P124/H124,"-")</f>
        <v>0</v>
      </c>
    </row>
    <row r="125" spans="1:22" ht="38.25" x14ac:dyDescent="0.2">
      <c r="A125" s="22" t="s">
        <v>478</v>
      </c>
      <c r="B125" s="23" t="s">
        <v>176</v>
      </c>
      <c r="C125" s="22" t="s">
        <v>28</v>
      </c>
      <c r="D125" s="22" t="s">
        <v>479</v>
      </c>
      <c r="E125" s="24" t="s">
        <v>39</v>
      </c>
      <c r="F125" s="23">
        <v>0.56999999999999995</v>
      </c>
      <c r="G125" s="11">
        <v>19.88</v>
      </c>
      <c r="H125" s="11">
        <v>11.33</v>
      </c>
      <c r="I125" s="22" t="s">
        <v>478</v>
      </c>
      <c r="J125" s="23" t="s">
        <v>176</v>
      </c>
      <c r="K125" s="22" t="s">
        <v>28</v>
      </c>
      <c r="L125" s="22" t="s">
        <v>479</v>
      </c>
      <c r="M125" s="24" t="s">
        <v>39</v>
      </c>
      <c r="N125" s="23">
        <v>0.56999999999999995</v>
      </c>
      <c r="O125" s="46"/>
      <c r="P125" s="11">
        <f t="shared" si="70"/>
        <v>0</v>
      </c>
      <c r="Q125" s="7" t="str">
        <f t="shared" si="78"/>
        <v>OK</v>
      </c>
      <c r="R125" s="8" t="str">
        <f t="shared" si="78"/>
        <v>OK</v>
      </c>
      <c r="S125" s="8" t="str">
        <f t="shared" si="78"/>
        <v>OK</v>
      </c>
      <c r="T125" s="8" t="str">
        <f>IF(G125&gt;=O125,"OK","ERRO")</f>
        <v>OK</v>
      </c>
      <c r="U125" s="8" t="str">
        <f>IF(P125&lt;=H125,"OK","ERRO")</f>
        <v>OK</v>
      </c>
      <c r="V125" s="9">
        <f>IFERROR(P125/H125,"-")</f>
        <v>0</v>
      </c>
    </row>
    <row r="126" spans="1:22" x14ac:dyDescent="0.2">
      <c r="A126" s="19" t="s">
        <v>150</v>
      </c>
      <c r="B126" s="19"/>
      <c r="C126" s="19"/>
      <c r="D126" s="19" t="s">
        <v>185</v>
      </c>
      <c r="E126" s="19"/>
      <c r="F126" s="20"/>
      <c r="G126" s="19"/>
      <c r="H126" s="21">
        <v>14794.74</v>
      </c>
      <c r="I126" s="19" t="s">
        <v>150</v>
      </c>
      <c r="J126" s="19"/>
      <c r="K126" s="19"/>
      <c r="L126" s="19" t="s">
        <v>185</v>
      </c>
      <c r="M126" s="19"/>
      <c r="N126" s="20"/>
      <c r="O126" s="45"/>
      <c r="P126" s="21">
        <f>SUM(P127:P132)</f>
        <v>0</v>
      </c>
      <c r="Q126" s="5"/>
      <c r="R126" s="6"/>
      <c r="S126" s="6"/>
      <c r="T126" s="6"/>
      <c r="U126" s="6"/>
      <c r="V126" s="6"/>
    </row>
    <row r="127" spans="1:22" ht="51" x14ac:dyDescent="0.2">
      <c r="A127" s="22" t="s">
        <v>151</v>
      </c>
      <c r="B127" s="23" t="s">
        <v>821</v>
      </c>
      <c r="C127" s="22" t="s">
        <v>28</v>
      </c>
      <c r="D127" s="22" t="s">
        <v>480</v>
      </c>
      <c r="E127" s="24" t="s">
        <v>39</v>
      </c>
      <c r="F127" s="23">
        <v>2.61</v>
      </c>
      <c r="G127" s="11">
        <v>43.25</v>
      </c>
      <c r="H127" s="11">
        <v>112.88</v>
      </c>
      <c r="I127" s="22" t="s">
        <v>151</v>
      </c>
      <c r="J127" s="23" t="s">
        <v>821</v>
      </c>
      <c r="K127" s="22" t="s">
        <v>28</v>
      </c>
      <c r="L127" s="22" t="s">
        <v>480</v>
      </c>
      <c r="M127" s="24" t="s">
        <v>39</v>
      </c>
      <c r="N127" s="23">
        <v>2.61</v>
      </c>
      <c r="O127" s="46"/>
      <c r="P127" s="11">
        <f t="shared" ref="P127:P132" si="79">O127*N127</f>
        <v>0</v>
      </c>
      <c r="Q127" s="7" t="str">
        <f t="shared" ref="Q127:Q128" si="80">IF(D127=L127,"OK","ERRO")</f>
        <v>OK</v>
      </c>
      <c r="R127" s="8" t="str">
        <f t="shared" ref="R127:R128" si="81">IF(E127=M127,"OK","ERRO")</f>
        <v>OK</v>
      </c>
      <c r="S127" s="8" t="str">
        <f t="shared" ref="S127:S128" si="82">IF(F127=N127,"OK","ERRO")</f>
        <v>OK</v>
      </c>
      <c r="T127" s="8" t="str">
        <f>IF(G127&gt;=O127,"OK","ERRO")</f>
        <v>OK</v>
      </c>
      <c r="U127" s="8" t="str">
        <f>IF(P127&lt;=H127,"OK","ERRO")</f>
        <v>OK</v>
      </c>
      <c r="V127" s="9">
        <f>IFERROR(P127/H127,"-")</f>
        <v>0</v>
      </c>
    </row>
    <row r="128" spans="1:22" ht="63.75" x14ac:dyDescent="0.2">
      <c r="A128" s="22" t="s">
        <v>152</v>
      </c>
      <c r="B128" s="23" t="s">
        <v>189</v>
      </c>
      <c r="C128" s="22" t="s">
        <v>28</v>
      </c>
      <c r="D128" s="22" t="s">
        <v>190</v>
      </c>
      <c r="E128" s="24" t="s">
        <v>39</v>
      </c>
      <c r="F128" s="23">
        <v>55.38</v>
      </c>
      <c r="G128" s="11">
        <v>37.5</v>
      </c>
      <c r="H128" s="11">
        <v>2076.75</v>
      </c>
      <c r="I128" s="22" t="s">
        <v>152</v>
      </c>
      <c r="J128" s="23" t="s">
        <v>189</v>
      </c>
      <c r="K128" s="22" t="s">
        <v>28</v>
      </c>
      <c r="L128" s="22" t="s">
        <v>190</v>
      </c>
      <c r="M128" s="24" t="s">
        <v>39</v>
      </c>
      <c r="N128" s="23">
        <v>55.38</v>
      </c>
      <c r="O128" s="46"/>
      <c r="P128" s="11">
        <f t="shared" si="79"/>
        <v>0</v>
      </c>
      <c r="Q128" s="7" t="str">
        <f t="shared" si="80"/>
        <v>OK</v>
      </c>
      <c r="R128" s="8" t="str">
        <f t="shared" si="81"/>
        <v>OK</v>
      </c>
      <c r="S128" s="8" t="str">
        <f t="shared" si="82"/>
        <v>OK</v>
      </c>
      <c r="T128" s="8" t="str">
        <f>IF(G128&gt;=O128,"OK","ERRO")</f>
        <v>OK</v>
      </c>
      <c r="U128" s="8" t="str">
        <f>IF(P128&lt;=H128,"OK","ERRO")</f>
        <v>OK</v>
      </c>
      <c r="V128" s="9">
        <f>IFERROR(P128/H128,"-")</f>
        <v>0</v>
      </c>
    </row>
    <row r="129" spans="1:22" ht="63.75" x14ac:dyDescent="0.2">
      <c r="A129" s="22" t="s">
        <v>153</v>
      </c>
      <c r="B129" s="23" t="s">
        <v>187</v>
      </c>
      <c r="C129" s="22" t="s">
        <v>28</v>
      </c>
      <c r="D129" s="22" t="s">
        <v>188</v>
      </c>
      <c r="E129" s="24" t="s">
        <v>39</v>
      </c>
      <c r="F129" s="23">
        <v>61.53</v>
      </c>
      <c r="G129" s="11">
        <v>51.69</v>
      </c>
      <c r="H129" s="11">
        <v>3180.48</v>
      </c>
      <c r="I129" s="22" t="s">
        <v>153</v>
      </c>
      <c r="J129" s="23" t="s">
        <v>187</v>
      </c>
      <c r="K129" s="22" t="s">
        <v>28</v>
      </c>
      <c r="L129" s="22" t="s">
        <v>188</v>
      </c>
      <c r="M129" s="24" t="s">
        <v>39</v>
      </c>
      <c r="N129" s="23">
        <v>61.53</v>
      </c>
      <c r="O129" s="46"/>
      <c r="P129" s="11">
        <f t="shared" si="79"/>
        <v>0</v>
      </c>
      <c r="Q129" s="7" t="str">
        <f>IF(D129=L129,"OK","ERRO")</f>
        <v>OK</v>
      </c>
      <c r="R129" s="8" t="str">
        <f>IF(E129=M129,"OK","ERRO")</f>
        <v>OK</v>
      </c>
      <c r="S129" s="8" t="str">
        <f>IF(F129=N129,"OK","ERRO")</f>
        <v>OK</v>
      </c>
      <c r="T129" s="8" t="str">
        <f>IF(G129&gt;=O129,"OK","ERRO")</f>
        <v>OK</v>
      </c>
      <c r="U129" s="8" t="str">
        <f>IF(P129&lt;=H129,"OK","ERRO")</f>
        <v>OK</v>
      </c>
      <c r="V129" s="9">
        <f>IFERROR(P129/H129,"-")</f>
        <v>0</v>
      </c>
    </row>
    <row r="130" spans="1:22" ht="63.75" x14ac:dyDescent="0.2">
      <c r="A130" s="22" t="s">
        <v>154</v>
      </c>
      <c r="B130" s="23" t="s">
        <v>191</v>
      </c>
      <c r="C130" s="22" t="s">
        <v>28</v>
      </c>
      <c r="D130" s="22" t="s">
        <v>192</v>
      </c>
      <c r="E130" s="24" t="s">
        <v>39</v>
      </c>
      <c r="F130" s="23">
        <v>20.53</v>
      </c>
      <c r="G130" s="11">
        <v>91.98</v>
      </c>
      <c r="H130" s="11">
        <v>1888.34</v>
      </c>
      <c r="I130" s="22" t="s">
        <v>154</v>
      </c>
      <c r="J130" s="23" t="s">
        <v>191</v>
      </c>
      <c r="K130" s="22" t="s">
        <v>28</v>
      </c>
      <c r="L130" s="22" t="s">
        <v>192</v>
      </c>
      <c r="M130" s="24" t="s">
        <v>39</v>
      </c>
      <c r="N130" s="23">
        <v>20.53</v>
      </c>
      <c r="O130" s="46"/>
      <c r="P130" s="11">
        <f t="shared" si="79"/>
        <v>0</v>
      </c>
      <c r="Q130" s="7" t="str">
        <f t="shared" ref="Q130" si="83">IF(D130=L130,"OK","ERRO")</f>
        <v>OK</v>
      </c>
      <c r="R130" s="8" t="str">
        <f t="shared" ref="R130" si="84">IF(E130=M130,"OK","ERRO")</f>
        <v>OK</v>
      </c>
      <c r="S130" s="8" t="str">
        <f t="shared" ref="S130" si="85">IF(F130=N130,"OK","ERRO")</f>
        <v>OK</v>
      </c>
      <c r="T130" s="8" t="str">
        <f>IF(G130&gt;=O130,"OK","ERRO")</f>
        <v>OK</v>
      </c>
      <c r="U130" s="8" t="str">
        <f>IF(P130&lt;=H130,"OK","ERRO")</f>
        <v>OK</v>
      </c>
      <c r="V130" s="9">
        <f>IFERROR(P130/H130,"-")</f>
        <v>0</v>
      </c>
    </row>
    <row r="131" spans="1:22" ht="63.75" x14ac:dyDescent="0.2">
      <c r="A131" s="22" t="s">
        <v>155</v>
      </c>
      <c r="B131" s="23" t="s">
        <v>193</v>
      </c>
      <c r="C131" s="22" t="s">
        <v>28</v>
      </c>
      <c r="D131" s="22" t="s">
        <v>194</v>
      </c>
      <c r="E131" s="24" t="s">
        <v>39</v>
      </c>
      <c r="F131" s="23">
        <v>37.82</v>
      </c>
      <c r="G131" s="11">
        <v>117.37</v>
      </c>
      <c r="H131" s="11">
        <v>4438.93</v>
      </c>
      <c r="I131" s="22" t="s">
        <v>155</v>
      </c>
      <c r="J131" s="23" t="s">
        <v>193</v>
      </c>
      <c r="K131" s="22" t="s">
        <v>28</v>
      </c>
      <c r="L131" s="22" t="s">
        <v>194</v>
      </c>
      <c r="M131" s="24" t="s">
        <v>39</v>
      </c>
      <c r="N131" s="23">
        <v>37.82</v>
      </c>
      <c r="O131" s="46"/>
      <c r="P131" s="11">
        <f t="shared" si="79"/>
        <v>0</v>
      </c>
      <c r="Q131" s="7" t="str">
        <f t="shared" ref="Q131:S132" si="86">IF(D131=L131,"OK","ERRO")</f>
        <v>OK</v>
      </c>
      <c r="R131" s="8" t="str">
        <f t="shared" si="86"/>
        <v>OK</v>
      </c>
      <c r="S131" s="8" t="str">
        <f t="shared" si="86"/>
        <v>OK</v>
      </c>
      <c r="T131" s="8" t="str">
        <f>IF(G131&gt;=O131,"OK","ERRO")</f>
        <v>OK</v>
      </c>
      <c r="U131" s="8" t="str">
        <f>IF(P131&lt;=H131,"OK","ERRO")</f>
        <v>OK</v>
      </c>
      <c r="V131" s="9">
        <f>IFERROR(P131/H131,"-")</f>
        <v>0</v>
      </c>
    </row>
    <row r="132" spans="1:22" ht="63.75" x14ac:dyDescent="0.2">
      <c r="A132" s="22" t="s">
        <v>481</v>
      </c>
      <c r="B132" s="23" t="s">
        <v>195</v>
      </c>
      <c r="C132" s="22" t="s">
        <v>28</v>
      </c>
      <c r="D132" s="22" t="s">
        <v>196</v>
      </c>
      <c r="E132" s="24" t="s">
        <v>39</v>
      </c>
      <c r="F132" s="23">
        <v>33.94</v>
      </c>
      <c r="G132" s="11">
        <v>91.26</v>
      </c>
      <c r="H132" s="11">
        <v>3097.36</v>
      </c>
      <c r="I132" s="22" t="s">
        <v>481</v>
      </c>
      <c r="J132" s="23" t="s">
        <v>195</v>
      </c>
      <c r="K132" s="22" t="s">
        <v>28</v>
      </c>
      <c r="L132" s="22" t="s">
        <v>196</v>
      </c>
      <c r="M132" s="24" t="s">
        <v>39</v>
      </c>
      <c r="N132" s="23">
        <v>33.94</v>
      </c>
      <c r="O132" s="46"/>
      <c r="P132" s="11">
        <f t="shared" si="79"/>
        <v>0</v>
      </c>
      <c r="Q132" s="7" t="str">
        <f t="shared" si="86"/>
        <v>OK</v>
      </c>
      <c r="R132" s="8" t="str">
        <f t="shared" si="86"/>
        <v>OK</v>
      </c>
      <c r="S132" s="8" t="str">
        <f t="shared" si="86"/>
        <v>OK</v>
      </c>
      <c r="T132" s="8" t="str">
        <f>IF(G132&gt;=O132,"OK","ERRO")</f>
        <v>OK</v>
      </c>
      <c r="U132" s="8" t="str">
        <f>IF(P132&lt;=H132,"OK","ERRO")</f>
        <v>OK</v>
      </c>
      <c r="V132" s="9">
        <f>IFERROR(P132/H132,"-")</f>
        <v>0</v>
      </c>
    </row>
    <row r="133" spans="1:22" x14ac:dyDescent="0.2">
      <c r="A133" s="19" t="s">
        <v>156</v>
      </c>
      <c r="B133" s="19"/>
      <c r="C133" s="19"/>
      <c r="D133" s="19" t="s">
        <v>482</v>
      </c>
      <c r="E133" s="19"/>
      <c r="F133" s="20"/>
      <c r="G133" s="19"/>
      <c r="H133" s="21">
        <v>1627.5</v>
      </c>
      <c r="I133" s="19" t="s">
        <v>156</v>
      </c>
      <c r="J133" s="19"/>
      <c r="K133" s="19"/>
      <c r="L133" s="19" t="s">
        <v>482</v>
      </c>
      <c r="M133" s="19"/>
      <c r="N133" s="20"/>
      <c r="O133" s="45"/>
      <c r="P133" s="21">
        <f>SUM(P134)</f>
        <v>0</v>
      </c>
      <c r="Q133" s="5"/>
      <c r="R133" s="6"/>
      <c r="S133" s="6"/>
      <c r="T133" s="6"/>
      <c r="U133" s="6"/>
      <c r="V133" s="6"/>
    </row>
    <row r="134" spans="1:22" ht="38.25" x14ac:dyDescent="0.2">
      <c r="A134" s="22" t="s">
        <v>158</v>
      </c>
      <c r="B134" s="23" t="s">
        <v>822</v>
      </c>
      <c r="C134" s="22" t="s">
        <v>28</v>
      </c>
      <c r="D134" s="22" t="s">
        <v>483</v>
      </c>
      <c r="E134" s="24" t="s">
        <v>18</v>
      </c>
      <c r="F134" s="23">
        <v>10</v>
      </c>
      <c r="G134" s="11">
        <v>162.75</v>
      </c>
      <c r="H134" s="11">
        <v>1627.5</v>
      </c>
      <c r="I134" s="22" t="s">
        <v>158</v>
      </c>
      <c r="J134" s="23" t="s">
        <v>822</v>
      </c>
      <c r="K134" s="22" t="s">
        <v>28</v>
      </c>
      <c r="L134" s="22" t="s">
        <v>483</v>
      </c>
      <c r="M134" s="24" t="s">
        <v>18</v>
      </c>
      <c r="N134" s="23">
        <v>10</v>
      </c>
      <c r="O134" s="46"/>
      <c r="P134" s="11">
        <f>O134*N134</f>
        <v>0</v>
      </c>
      <c r="Q134" s="7" t="str">
        <f t="shared" ref="Q134" si="87">IF(D134=L134,"OK","ERRO")</f>
        <v>OK</v>
      </c>
      <c r="R134" s="8" t="str">
        <f t="shared" ref="R134" si="88">IF(E134=M134,"OK","ERRO")</f>
        <v>OK</v>
      </c>
      <c r="S134" s="8" t="str">
        <f t="shared" ref="S134" si="89">IF(F134=N134,"OK","ERRO")</f>
        <v>OK</v>
      </c>
      <c r="T134" s="8" t="str">
        <f>IF(G134&gt;=O134,"OK","ERRO")</f>
        <v>OK</v>
      </c>
      <c r="U134" s="8" t="str">
        <f>IF(P134&lt;=H134,"OK","ERRO")</f>
        <v>OK</v>
      </c>
      <c r="V134" s="9">
        <f>IFERROR(P134/H134,"-")</f>
        <v>0</v>
      </c>
    </row>
    <row r="135" spans="1:22" x14ac:dyDescent="0.2">
      <c r="A135" s="19" t="s">
        <v>484</v>
      </c>
      <c r="B135" s="19"/>
      <c r="C135" s="19"/>
      <c r="D135" s="19" t="s">
        <v>485</v>
      </c>
      <c r="E135" s="19"/>
      <c r="F135" s="20"/>
      <c r="G135" s="19"/>
      <c r="H135" s="21">
        <v>7263.55</v>
      </c>
      <c r="I135" s="19" t="s">
        <v>484</v>
      </c>
      <c r="J135" s="19"/>
      <c r="K135" s="19"/>
      <c r="L135" s="19" t="s">
        <v>485</v>
      </c>
      <c r="M135" s="19"/>
      <c r="N135" s="20"/>
      <c r="O135" s="45"/>
      <c r="P135" s="21">
        <f>SUM(P136:P139)</f>
        <v>0</v>
      </c>
      <c r="Q135" s="5"/>
      <c r="R135" s="6"/>
      <c r="S135" s="6"/>
      <c r="T135" s="6"/>
      <c r="U135" s="6"/>
      <c r="V135" s="6"/>
    </row>
    <row r="136" spans="1:22" ht="38.25" x14ac:dyDescent="0.2">
      <c r="A136" s="22" t="s">
        <v>486</v>
      </c>
      <c r="B136" s="23" t="s">
        <v>823</v>
      </c>
      <c r="C136" s="22" t="s">
        <v>28</v>
      </c>
      <c r="D136" s="22" t="s">
        <v>487</v>
      </c>
      <c r="E136" s="24" t="s">
        <v>18</v>
      </c>
      <c r="F136" s="23">
        <v>6</v>
      </c>
      <c r="G136" s="11">
        <v>1036.54</v>
      </c>
      <c r="H136" s="11">
        <v>6219.24</v>
      </c>
      <c r="I136" s="22" t="s">
        <v>486</v>
      </c>
      <c r="J136" s="23" t="s">
        <v>823</v>
      </c>
      <c r="K136" s="22" t="s">
        <v>28</v>
      </c>
      <c r="L136" s="22" t="s">
        <v>487</v>
      </c>
      <c r="M136" s="24" t="s">
        <v>18</v>
      </c>
      <c r="N136" s="23">
        <v>6</v>
      </c>
      <c r="O136" s="46"/>
      <c r="P136" s="11">
        <f t="shared" ref="P136:P139" si="90">O136*N136</f>
        <v>0</v>
      </c>
      <c r="Q136" s="7" t="str">
        <f t="shared" ref="Q135:Q147" si="91">IF(D136=L136,"OK","ERRO")</f>
        <v>OK</v>
      </c>
      <c r="R136" s="8" t="str">
        <f t="shared" ref="R135:R147" si="92">IF(E136=M136,"OK","ERRO")</f>
        <v>OK</v>
      </c>
      <c r="S136" s="8" t="str">
        <f t="shared" ref="S135:S147" si="93">IF(F136=N136,"OK","ERRO")</f>
        <v>OK</v>
      </c>
      <c r="T136" s="8" t="str">
        <f t="shared" ref="T135:T147" si="94">IF(G136&gt;=O136,"OK","ERRO")</f>
        <v>OK</v>
      </c>
      <c r="U136" s="8" t="str">
        <f t="shared" ref="U135:U147" si="95">IF(P136&lt;=H136,"OK","ERRO")</f>
        <v>OK</v>
      </c>
      <c r="V136" s="9">
        <f t="shared" ref="V135:V147" si="96">IFERROR(P136/H136,"-")</f>
        <v>0</v>
      </c>
    </row>
    <row r="137" spans="1:22" ht="25.5" x14ac:dyDescent="0.2">
      <c r="A137" s="22" t="s">
        <v>488</v>
      </c>
      <c r="B137" s="23" t="s">
        <v>824</v>
      </c>
      <c r="C137" s="22" t="s">
        <v>28</v>
      </c>
      <c r="D137" s="22" t="s">
        <v>489</v>
      </c>
      <c r="E137" s="24" t="s">
        <v>18</v>
      </c>
      <c r="F137" s="23">
        <v>1</v>
      </c>
      <c r="G137" s="11">
        <v>423.8</v>
      </c>
      <c r="H137" s="11">
        <v>423.8</v>
      </c>
      <c r="I137" s="22" t="s">
        <v>488</v>
      </c>
      <c r="J137" s="23" t="s">
        <v>824</v>
      </c>
      <c r="K137" s="22" t="s">
        <v>28</v>
      </c>
      <c r="L137" s="22" t="s">
        <v>489</v>
      </c>
      <c r="M137" s="24" t="s">
        <v>18</v>
      </c>
      <c r="N137" s="23">
        <v>1</v>
      </c>
      <c r="O137" s="46"/>
      <c r="P137" s="11">
        <f t="shared" si="90"/>
        <v>0</v>
      </c>
      <c r="Q137" s="7" t="str">
        <f t="shared" si="91"/>
        <v>OK</v>
      </c>
      <c r="R137" s="8" t="str">
        <f t="shared" si="92"/>
        <v>OK</v>
      </c>
      <c r="S137" s="8" t="str">
        <f t="shared" si="93"/>
        <v>OK</v>
      </c>
      <c r="T137" s="8" t="str">
        <f t="shared" si="94"/>
        <v>OK</v>
      </c>
      <c r="U137" s="8" t="str">
        <f t="shared" si="95"/>
        <v>OK</v>
      </c>
      <c r="V137" s="9">
        <f t="shared" si="96"/>
        <v>0</v>
      </c>
    </row>
    <row r="138" spans="1:22" ht="38.25" x14ac:dyDescent="0.2">
      <c r="A138" s="22" t="s">
        <v>490</v>
      </c>
      <c r="B138" s="23" t="s">
        <v>825</v>
      </c>
      <c r="C138" s="22" t="s">
        <v>28</v>
      </c>
      <c r="D138" s="22" t="s">
        <v>491</v>
      </c>
      <c r="E138" s="24" t="s">
        <v>18</v>
      </c>
      <c r="F138" s="23">
        <v>1</v>
      </c>
      <c r="G138" s="11">
        <v>77.31</v>
      </c>
      <c r="H138" s="11">
        <v>77.31</v>
      </c>
      <c r="I138" s="22" t="s">
        <v>490</v>
      </c>
      <c r="J138" s="23" t="s">
        <v>825</v>
      </c>
      <c r="K138" s="22" t="s">
        <v>28</v>
      </c>
      <c r="L138" s="22" t="s">
        <v>491</v>
      </c>
      <c r="M138" s="24" t="s">
        <v>18</v>
      </c>
      <c r="N138" s="23">
        <v>1</v>
      </c>
      <c r="O138" s="46"/>
      <c r="P138" s="11">
        <f t="shared" si="90"/>
        <v>0</v>
      </c>
      <c r="Q138" s="7" t="str">
        <f t="shared" si="91"/>
        <v>OK</v>
      </c>
      <c r="R138" s="8" t="str">
        <f t="shared" si="92"/>
        <v>OK</v>
      </c>
      <c r="S138" s="8" t="str">
        <f t="shared" si="93"/>
        <v>OK</v>
      </c>
      <c r="T138" s="8" t="str">
        <f t="shared" si="94"/>
        <v>OK</v>
      </c>
      <c r="U138" s="8" t="str">
        <f t="shared" si="95"/>
        <v>OK</v>
      </c>
      <c r="V138" s="9">
        <f t="shared" si="96"/>
        <v>0</v>
      </c>
    </row>
    <row r="139" spans="1:22" ht="38.25" x14ac:dyDescent="0.2">
      <c r="A139" s="22" t="s">
        <v>492</v>
      </c>
      <c r="B139" s="23" t="s">
        <v>493</v>
      </c>
      <c r="C139" s="22" t="s">
        <v>17</v>
      </c>
      <c r="D139" s="22" t="s">
        <v>494</v>
      </c>
      <c r="E139" s="24" t="s">
        <v>18</v>
      </c>
      <c r="F139" s="23">
        <v>8</v>
      </c>
      <c r="G139" s="11">
        <v>67.900000000000006</v>
      </c>
      <c r="H139" s="11">
        <v>543.20000000000005</v>
      </c>
      <c r="I139" s="22" t="s">
        <v>492</v>
      </c>
      <c r="J139" s="23" t="s">
        <v>493</v>
      </c>
      <c r="K139" s="22" t="s">
        <v>17</v>
      </c>
      <c r="L139" s="22" t="s">
        <v>494</v>
      </c>
      <c r="M139" s="24" t="s">
        <v>18</v>
      </c>
      <c r="N139" s="23">
        <v>8</v>
      </c>
      <c r="O139" s="46"/>
      <c r="P139" s="11">
        <f t="shared" si="90"/>
        <v>0</v>
      </c>
      <c r="Q139" s="7" t="str">
        <f t="shared" si="91"/>
        <v>OK</v>
      </c>
      <c r="R139" s="8" t="str">
        <f t="shared" si="92"/>
        <v>OK</v>
      </c>
      <c r="S139" s="8" t="str">
        <f t="shared" si="93"/>
        <v>OK</v>
      </c>
      <c r="T139" s="8" t="str">
        <f t="shared" si="94"/>
        <v>OK</v>
      </c>
      <c r="U139" s="8" t="str">
        <f t="shared" si="95"/>
        <v>OK</v>
      </c>
      <c r="V139" s="9">
        <f t="shared" si="96"/>
        <v>0</v>
      </c>
    </row>
    <row r="140" spans="1:22" x14ac:dyDescent="0.2">
      <c r="A140" s="19" t="s">
        <v>495</v>
      </c>
      <c r="B140" s="19"/>
      <c r="C140" s="19"/>
      <c r="D140" s="19" t="s">
        <v>496</v>
      </c>
      <c r="E140" s="19"/>
      <c r="F140" s="20"/>
      <c r="G140" s="19"/>
      <c r="H140" s="21">
        <v>36784.75</v>
      </c>
      <c r="I140" s="19" t="s">
        <v>495</v>
      </c>
      <c r="J140" s="19"/>
      <c r="K140" s="19"/>
      <c r="L140" s="19" t="s">
        <v>496</v>
      </c>
      <c r="M140" s="19"/>
      <c r="N140" s="20"/>
      <c r="O140" s="45"/>
      <c r="P140" s="21">
        <f>SUM(P141:P171)</f>
        <v>0</v>
      </c>
      <c r="Q140" s="5"/>
      <c r="R140" s="6"/>
      <c r="S140" s="6"/>
      <c r="T140" s="6"/>
      <c r="U140" s="6"/>
      <c r="V140" s="6"/>
    </row>
    <row r="141" spans="1:22" ht="38.25" x14ac:dyDescent="0.2">
      <c r="A141" s="22" t="s">
        <v>497</v>
      </c>
      <c r="B141" s="23" t="s">
        <v>498</v>
      </c>
      <c r="C141" s="22" t="s">
        <v>17</v>
      </c>
      <c r="D141" s="22" t="s">
        <v>499</v>
      </c>
      <c r="E141" s="24" t="s">
        <v>45</v>
      </c>
      <c r="F141" s="23">
        <v>2</v>
      </c>
      <c r="G141" s="11">
        <v>1620.32</v>
      </c>
      <c r="H141" s="11">
        <v>3240.64</v>
      </c>
      <c r="I141" s="22" t="s">
        <v>497</v>
      </c>
      <c r="J141" s="23" t="s">
        <v>498</v>
      </c>
      <c r="K141" s="22" t="s">
        <v>17</v>
      </c>
      <c r="L141" s="22" t="s">
        <v>499</v>
      </c>
      <c r="M141" s="24" t="s">
        <v>45</v>
      </c>
      <c r="N141" s="23">
        <v>2</v>
      </c>
      <c r="O141" s="46"/>
      <c r="P141" s="11">
        <f t="shared" ref="P141:P171" si="97">O141*N141</f>
        <v>0</v>
      </c>
      <c r="Q141" s="7" t="str">
        <f t="shared" si="91"/>
        <v>OK</v>
      </c>
      <c r="R141" s="8" t="str">
        <f t="shared" si="92"/>
        <v>OK</v>
      </c>
      <c r="S141" s="8" t="str">
        <f t="shared" si="93"/>
        <v>OK</v>
      </c>
      <c r="T141" s="8" t="str">
        <f t="shared" si="94"/>
        <v>OK</v>
      </c>
      <c r="U141" s="8" t="str">
        <f t="shared" si="95"/>
        <v>OK</v>
      </c>
      <c r="V141" s="9">
        <f t="shared" si="96"/>
        <v>0</v>
      </c>
    </row>
    <row r="142" spans="1:22" x14ac:dyDescent="0.2">
      <c r="A142" s="22" t="s">
        <v>500</v>
      </c>
      <c r="B142" s="23" t="s">
        <v>826</v>
      </c>
      <c r="C142" s="22" t="s">
        <v>133</v>
      </c>
      <c r="D142" s="22" t="s">
        <v>501</v>
      </c>
      <c r="E142" s="24" t="s">
        <v>18</v>
      </c>
      <c r="F142" s="23">
        <v>8</v>
      </c>
      <c r="G142" s="11">
        <v>175.71</v>
      </c>
      <c r="H142" s="11">
        <v>1405.68</v>
      </c>
      <c r="I142" s="22" t="s">
        <v>500</v>
      </c>
      <c r="J142" s="23" t="s">
        <v>826</v>
      </c>
      <c r="K142" s="22" t="s">
        <v>133</v>
      </c>
      <c r="L142" s="22" t="s">
        <v>501</v>
      </c>
      <c r="M142" s="24" t="s">
        <v>18</v>
      </c>
      <c r="N142" s="23">
        <v>8</v>
      </c>
      <c r="O142" s="46"/>
      <c r="P142" s="11">
        <f t="shared" si="97"/>
        <v>0</v>
      </c>
      <c r="Q142" s="7" t="str">
        <f t="shared" si="91"/>
        <v>OK</v>
      </c>
      <c r="R142" s="8" t="str">
        <f t="shared" si="92"/>
        <v>OK</v>
      </c>
      <c r="S142" s="8" t="str">
        <f t="shared" si="93"/>
        <v>OK</v>
      </c>
      <c r="T142" s="8" t="str">
        <f t="shared" si="94"/>
        <v>OK</v>
      </c>
      <c r="U142" s="8" t="str">
        <f t="shared" si="95"/>
        <v>OK</v>
      </c>
      <c r="V142" s="9">
        <f t="shared" si="96"/>
        <v>0</v>
      </c>
    </row>
    <row r="143" spans="1:22" x14ac:dyDescent="0.2">
      <c r="A143" s="22" t="s">
        <v>502</v>
      </c>
      <c r="B143" s="23" t="s">
        <v>827</v>
      </c>
      <c r="C143" s="22" t="s">
        <v>133</v>
      </c>
      <c r="D143" s="22" t="s">
        <v>503</v>
      </c>
      <c r="E143" s="24" t="s">
        <v>29</v>
      </c>
      <c r="F143" s="23">
        <v>3.54</v>
      </c>
      <c r="G143" s="11">
        <v>619.66</v>
      </c>
      <c r="H143" s="11">
        <v>2193.59</v>
      </c>
      <c r="I143" s="22" t="s">
        <v>502</v>
      </c>
      <c r="J143" s="23" t="s">
        <v>827</v>
      </c>
      <c r="K143" s="22" t="s">
        <v>133</v>
      </c>
      <c r="L143" s="22" t="s">
        <v>503</v>
      </c>
      <c r="M143" s="24" t="s">
        <v>29</v>
      </c>
      <c r="N143" s="23">
        <v>3.54</v>
      </c>
      <c r="O143" s="46"/>
      <c r="P143" s="11">
        <f t="shared" si="97"/>
        <v>0</v>
      </c>
      <c r="Q143" s="7" t="str">
        <f t="shared" si="91"/>
        <v>OK</v>
      </c>
      <c r="R143" s="8" t="str">
        <f t="shared" si="92"/>
        <v>OK</v>
      </c>
      <c r="S143" s="8" t="str">
        <f t="shared" si="93"/>
        <v>OK</v>
      </c>
      <c r="T143" s="8" t="str">
        <f t="shared" si="94"/>
        <v>OK</v>
      </c>
      <c r="U143" s="8" t="str">
        <f t="shared" si="95"/>
        <v>OK</v>
      </c>
      <c r="V143" s="9">
        <f t="shared" si="96"/>
        <v>0</v>
      </c>
    </row>
    <row r="144" spans="1:22" x14ac:dyDescent="0.2">
      <c r="A144" s="22" t="s">
        <v>504</v>
      </c>
      <c r="B144" s="23" t="s">
        <v>201</v>
      </c>
      <c r="C144" s="22" t="s">
        <v>133</v>
      </c>
      <c r="D144" s="22" t="s">
        <v>202</v>
      </c>
      <c r="E144" s="24" t="s">
        <v>18</v>
      </c>
      <c r="F144" s="23">
        <v>8</v>
      </c>
      <c r="G144" s="11">
        <v>390.42</v>
      </c>
      <c r="H144" s="11">
        <v>3123.36</v>
      </c>
      <c r="I144" s="22" t="s">
        <v>504</v>
      </c>
      <c r="J144" s="23" t="s">
        <v>201</v>
      </c>
      <c r="K144" s="22" t="s">
        <v>133</v>
      </c>
      <c r="L144" s="22" t="s">
        <v>202</v>
      </c>
      <c r="M144" s="24" t="s">
        <v>18</v>
      </c>
      <c r="N144" s="23">
        <v>8</v>
      </c>
      <c r="O144" s="46"/>
      <c r="P144" s="11">
        <f t="shared" si="97"/>
        <v>0</v>
      </c>
      <c r="Q144" s="7" t="str">
        <f t="shared" si="91"/>
        <v>OK</v>
      </c>
      <c r="R144" s="8" t="str">
        <f t="shared" si="92"/>
        <v>OK</v>
      </c>
      <c r="S144" s="8" t="str">
        <f t="shared" si="93"/>
        <v>OK</v>
      </c>
      <c r="T144" s="8" t="str">
        <f t="shared" si="94"/>
        <v>OK</v>
      </c>
      <c r="U144" s="8" t="str">
        <f t="shared" si="95"/>
        <v>OK</v>
      </c>
      <c r="V144" s="9">
        <f t="shared" si="96"/>
        <v>0</v>
      </c>
    </row>
    <row r="145" spans="1:22" ht="25.5" x14ac:dyDescent="0.2">
      <c r="A145" s="22" t="s">
        <v>505</v>
      </c>
      <c r="B145" s="23" t="s">
        <v>317</v>
      </c>
      <c r="C145" s="22" t="s">
        <v>28</v>
      </c>
      <c r="D145" s="22" t="s">
        <v>318</v>
      </c>
      <c r="E145" s="24" t="s">
        <v>18</v>
      </c>
      <c r="F145" s="23">
        <v>2</v>
      </c>
      <c r="G145" s="11">
        <v>476.13</v>
      </c>
      <c r="H145" s="11">
        <v>952.26</v>
      </c>
      <c r="I145" s="22" t="s">
        <v>505</v>
      </c>
      <c r="J145" s="23" t="s">
        <v>317</v>
      </c>
      <c r="K145" s="22" t="s">
        <v>28</v>
      </c>
      <c r="L145" s="22" t="s">
        <v>318</v>
      </c>
      <c r="M145" s="24" t="s">
        <v>18</v>
      </c>
      <c r="N145" s="23">
        <v>2</v>
      </c>
      <c r="O145" s="46"/>
      <c r="P145" s="11">
        <f t="shared" si="97"/>
        <v>0</v>
      </c>
      <c r="Q145" s="7" t="str">
        <f t="shared" si="91"/>
        <v>OK</v>
      </c>
      <c r="R145" s="8" t="str">
        <f t="shared" si="92"/>
        <v>OK</v>
      </c>
      <c r="S145" s="8" t="str">
        <f t="shared" si="93"/>
        <v>OK</v>
      </c>
      <c r="T145" s="8" t="str">
        <f t="shared" si="94"/>
        <v>OK</v>
      </c>
      <c r="U145" s="8" t="str">
        <f t="shared" si="95"/>
        <v>OK</v>
      </c>
      <c r="V145" s="9">
        <f t="shared" si="96"/>
        <v>0</v>
      </c>
    </row>
    <row r="146" spans="1:22" ht="25.5" x14ac:dyDescent="0.2">
      <c r="A146" s="22" t="s">
        <v>506</v>
      </c>
      <c r="B146" s="23" t="s">
        <v>315</v>
      </c>
      <c r="C146" s="22" t="s">
        <v>28</v>
      </c>
      <c r="D146" s="22" t="s">
        <v>316</v>
      </c>
      <c r="E146" s="24" t="s">
        <v>18</v>
      </c>
      <c r="F146" s="23">
        <v>3</v>
      </c>
      <c r="G146" s="11">
        <v>493.7</v>
      </c>
      <c r="H146" s="11">
        <v>1481.1</v>
      </c>
      <c r="I146" s="22" t="s">
        <v>506</v>
      </c>
      <c r="J146" s="23" t="s">
        <v>315</v>
      </c>
      <c r="K146" s="22" t="s">
        <v>28</v>
      </c>
      <c r="L146" s="22" t="s">
        <v>316</v>
      </c>
      <c r="M146" s="24" t="s">
        <v>18</v>
      </c>
      <c r="N146" s="23">
        <v>3</v>
      </c>
      <c r="O146" s="46"/>
      <c r="P146" s="11">
        <f t="shared" si="97"/>
        <v>0</v>
      </c>
      <c r="Q146" s="7" t="str">
        <f t="shared" si="91"/>
        <v>OK</v>
      </c>
      <c r="R146" s="8" t="str">
        <f t="shared" si="92"/>
        <v>OK</v>
      </c>
      <c r="S146" s="8" t="str">
        <f t="shared" si="93"/>
        <v>OK</v>
      </c>
      <c r="T146" s="8" t="str">
        <f t="shared" si="94"/>
        <v>OK</v>
      </c>
      <c r="U146" s="8" t="str">
        <f t="shared" si="95"/>
        <v>OK</v>
      </c>
      <c r="V146" s="9">
        <f t="shared" si="96"/>
        <v>0</v>
      </c>
    </row>
    <row r="147" spans="1:22" ht="25.5" x14ac:dyDescent="0.2">
      <c r="A147" s="22" t="s">
        <v>507</v>
      </c>
      <c r="B147" s="23" t="s">
        <v>319</v>
      </c>
      <c r="C147" s="22" t="s">
        <v>17</v>
      </c>
      <c r="D147" s="22" t="s">
        <v>320</v>
      </c>
      <c r="E147" s="24" t="s">
        <v>45</v>
      </c>
      <c r="F147" s="23">
        <v>6</v>
      </c>
      <c r="G147" s="11">
        <v>144.21</v>
      </c>
      <c r="H147" s="11">
        <v>865.26</v>
      </c>
      <c r="I147" s="22" t="s">
        <v>507</v>
      </c>
      <c r="J147" s="23" t="s">
        <v>319</v>
      </c>
      <c r="K147" s="22" t="s">
        <v>17</v>
      </c>
      <c r="L147" s="22" t="s">
        <v>320</v>
      </c>
      <c r="M147" s="24" t="s">
        <v>45</v>
      </c>
      <c r="N147" s="23">
        <v>6</v>
      </c>
      <c r="O147" s="46"/>
      <c r="P147" s="11">
        <f t="shared" si="97"/>
        <v>0</v>
      </c>
      <c r="Q147" s="7" t="str">
        <f t="shared" si="91"/>
        <v>OK</v>
      </c>
      <c r="R147" s="8" t="str">
        <f t="shared" si="92"/>
        <v>OK</v>
      </c>
      <c r="S147" s="8" t="str">
        <f t="shared" si="93"/>
        <v>OK</v>
      </c>
      <c r="T147" s="8" t="str">
        <f t="shared" si="94"/>
        <v>OK</v>
      </c>
      <c r="U147" s="8" t="str">
        <f t="shared" si="95"/>
        <v>OK</v>
      </c>
      <c r="V147" s="9">
        <f t="shared" si="96"/>
        <v>0</v>
      </c>
    </row>
    <row r="148" spans="1:22" x14ac:dyDescent="0.2">
      <c r="A148" s="22" t="s">
        <v>508</v>
      </c>
      <c r="B148" s="23" t="s">
        <v>828</v>
      </c>
      <c r="C148" s="22" t="s">
        <v>133</v>
      </c>
      <c r="D148" s="22" t="s">
        <v>509</v>
      </c>
      <c r="E148" s="24" t="s">
        <v>18</v>
      </c>
      <c r="F148" s="23">
        <v>1</v>
      </c>
      <c r="G148" s="11">
        <v>446.21</v>
      </c>
      <c r="H148" s="11">
        <v>446.21</v>
      </c>
      <c r="I148" s="22" t="s">
        <v>508</v>
      </c>
      <c r="J148" s="23" t="s">
        <v>828</v>
      </c>
      <c r="K148" s="22" t="s">
        <v>133</v>
      </c>
      <c r="L148" s="22" t="s">
        <v>509</v>
      </c>
      <c r="M148" s="24" t="s">
        <v>18</v>
      </c>
      <c r="N148" s="23">
        <v>1</v>
      </c>
      <c r="O148" s="46"/>
      <c r="P148" s="11">
        <f t="shared" si="97"/>
        <v>0</v>
      </c>
      <c r="Q148" s="5"/>
      <c r="R148" s="6"/>
      <c r="S148" s="6"/>
      <c r="T148" s="6"/>
      <c r="U148" s="6"/>
      <c r="V148" s="6"/>
    </row>
    <row r="149" spans="1:22" x14ac:dyDescent="0.2">
      <c r="A149" s="22" t="s">
        <v>510</v>
      </c>
      <c r="B149" s="23" t="s">
        <v>829</v>
      </c>
      <c r="C149" s="22" t="s">
        <v>133</v>
      </c>
      <c r="D149" s="22" t="s">
        <v>207</v>
      </c>
      <c r="E149" s="24" t="s">
        <v>18</v>
      </c>
      <c r="F149" s="23">
        <v>2</v>
      </c>
      <c r="G149" s="11">
        <v>909.15</v>
      </c>
      <c r="H149" s="11">
        <v>1818.3</v>
      </c>
      <c r="I149" s="22" t="s">
        <v>510</v>
      </c>
      <c r="J149" s="23" t="s">
        <v>829</v>
      </c>
      <c r="K149" s="22" t="s">
        <v>133</v>
      </c>
      <c r="L149" s="22" t="s">
        <v>207</v>
      </c>
      <c r="M149" s="24" t="s">
        <v>18</v>
      </c>
      <c r="N149" s="23">
        <v>2</v>
      </c>
      <c r="O149" s="46"/>
      <c r="P149" s="11">
        <f t="shared" si="97"/>
        <v>0</v>
      </c>
      <c r="Q149" s="7" t="str">
        <f t="shared" ref="Q149:Q159" si="98">IF(D149=L149,"OK","ERRO")</f>
        <v>OK</v>
      </c>
      <c r="R149" s="8" t="str">
        <f t="shared" ref="R149:R159" si="99">IF(E149=M149,"OK","ERRO")</f>
        <v>OK</v>
      </c>
      <c r="S149" s="8" t="str">
        <f t="shared" ref="S149:S159" si="100">IF(F149=N149,"OK","ERRO")</f>
        <v>OK</v>
      </c>
      <c r="T149" s="8" t="str">
        <f t="shared" ref="T149:T159" si="101">IF(G149&gt;=O149,"OK","ERRO")</f>
        <v>OK</v>
      </c>
      <c r="U149" s="8" t="str">
        <f t="shared" ref="U149:U159" si="102">IF(P149&lt;=H149,"OK","ERRO")</f>
        <v>OK</v>
      </c>
      <c r="V149" s="9">
        <f t="shared" ref="V149:V159" si="103">IFERROR(P149/H149,"-")</f>
        <v>0</v>
      </c>
    </row>
    <row r="150" spans="1:22" x14ac:dyDescent="0.2">
      <c r="A150" s="22" t="s">
        <v>511</v>
      </c>
      <c r="B150" s="23" t="s">
        <v>830</v>
      </c>
      <c r="C150" s="22" t="s">
        <v>133</v>
      </c>
      <c r="D150" s="22" t="s">
        <v>512</v>
      </c>
      <c r="E150" s="24" t="s">
        <v>18</v>
      </c>
      <c r="F150" s="23">
        <v>5</v>
      </c>
      <c r="G150" s="11">
        <v>1210.3900000000001</v>
      </c>
      <c r="H150" s="11">
        <v>6051.95</v>
      </c>
      <c r="I150" s="22" t="s">
        <v>511</v>
      </c>
      <c r="J150" s="23" t="s">
        <v>830</v>
      </c>
      <c r="K150" s="22" t="s">
        <v>133</v>
      </c>
      <c r="L150" s="22" t="s">
        <v>512</v>
      </c>
      <c r="M150" s="24" t="s">
        <v>18</v>
      </c>
      <c r="N150" s="23">
        <v>5</v>
      </c>
      <c r="O150" s="46"/>
      <c r="P150" s="11">
        <f t="shared" si="97"/>
        <v>0</v>
      </c>
      <c r="Q150" s="7" t="str">
        <f t="shared" si="98"/>
        <v>OK</v>
      </c>
      <c r="R150" s="8" t="str">
        <f t="shared" si="99"/>
        <v>OK</v>
      </c>
      <c r="S150" s="8" t="str">
        <f t="shared" si="100"/>
        <v>OK</v>
      </c>
      <c r="T150" s="8" t="str">
        <f t="shared" si="101"/>
        <v>OK</v>
      </c>
      <c r="U150" s="8" t="str">
        <f t="shared" si="102"/>
        <v>OK</v>
      </c>
      <c r="V150" s="9">
        <f t="shared" si="103"/>
        <v>0</v>
      </c>
    </row>
    <row r="151" spans="1:22" ht="25.5" x14ac:dyDescent="0.2">
      <c r="A151" s="22" t="s">
        <v>513</v>
      </c>
      <c r="B151" s="23" t="s">
        <v>199</v>
      </c>
      <c r="C151" s="22" t="s">
        <v>28</v>
      </c>
      <c r="D151" s="22" t="s">
        <v>200</v>
      </c>
      <c r="E151" s="24" t="s">
        <v>18</v>
      </c>
      <c r="F151" s="23">
        <v>3</v>
      </c>
      <c r="G151" s="11">
        <v>15.78</v>
      </c>
      <c r="H151" s="11">
        <v>47.34</v>
      </c>
      <c r="I151" s="22" t="s">
        <v>513</v>
      </c>
      <c r="J151" s="23" t="s">
        <v>199</v>
      </c>
      <c r="K151" s="22" t="s">
        <v>28</v>
      </c>
      <c r="L151" s="22" t="s">
        <v>200</v>
      </c>
      <c r="M151" s="24" t="s">
        <v>18</v>
      </c>
      <c r="N151" s="23">
        <v>3</v>
      </c>
      <c r="O151" s="46"/>
      <c r="P151" s="11">
        <f t="shared" si="97"/>
        <v>0</v>
      </c>
      <c r="Q151" s="7" t="str">
        <f t="shared" si="98"/>
        <v>OK</v>
      </c>
      <c r="R151" s="8" t="str">
        <f t="shared" si="99"/>
        <v>OK</v>
      </c>
      <c r="S151" s="8" t="str">
        <f t="shared" si="100"/>
        <v>OK</v>
      </c>
      <c r="T151" s="8" t="str">
        <f t="shared" si="101"/>
        <v>OK</v>
      </c>
      <c r="U151" s="8" t="str">
        <f t="shared" si="102"/>
        <v>OK</v>
      </c>
      <c r="V151" s="9">
        <f t="shared" si="103"/>
        <v>0</v>
      </c>
    </row>
    <row r="152" spans="1:22" ht="25.5" x14ac:dyDescent="0.2">
      <c r="A152" s="22" t="s">
        <v>514</v>
      </c>
      <c r="B152" s="23" t="s">
        <v>321</v>
      </c>
      <c r="C152" s="22" t="s">
        <v>28</v>
      </c>
      <c r="D152" s="22" t="s">
        <v>322</v>
      </c>
      <c r="E152" s="24" t="s">
        <v>18</v>
      </c>
      <c r="F152" s="23">
        <v>7</v>
      </c>
      <c r="G152" s="11">
        <v>59.43</v>
      </c>
      <c r="H152" s="11">
        <v>416.01</v>
      </c>
      <c r="I152" s="22" t="s">
        <v>514</v>
      </c>
      <c r="J152" s="23" t="s">
        <v>321</v>
      </c>
      <c r="K152" s="22" t="s">
        <v>28</v>
      </c>
      <c r="L152" s="22" t="s">
        <v>322</v>
      </c>
      <c r="M152" s="24" t="s">
        <v>18</v>
      </c>
      <c r="N152" s="23">
        <v>7</v>
      </c>
      <c r="O152" s="46"/>
      <c r="P152" s="11">
        <f t="shared" si="97"/>
        <v>0</v>
      </c>
      <c r="Q152" s="7" t="str">
        <f t="shared" si="98"/>
        <v>OK</v>
      </c>
      <c r="R152" s="8" t="str">
        <f t="shared" si="99"/>
        <v>OK</v>
      </c>
      <c r="S152" s="8" t="str">
        <f t="shared" si="100"/>
        <v>OK</v>
      </c>
      <c r="T152" s="8" t="str">
        <f t="shared" si="101"/>
        <v>OK</v>
      </c>
      <c r="U152" s="8" t="str">
        <f t="shared" si="102"/>
        <v>OK</v>
      </c>
      <c r="V152" s="9">
        <f t="shared" si="103"/>
        <v>0</v>
      </c>
    </row>
    <row r="153" spans="1:22" ht="38.25" x14ac:dyDescent="0.2">
      <c r="A153" s="22" t="s">
        <v>515</v>
      </c>
      <c r="B153" s="23" t="s">
        <v>516</v>
      </c>
      <c r="C153" s="22" t="s">
        <v>17</v>
      </c>
      <c r="D153" s="22" t="s">
        <v>517</v>
      </c>
      <c r="E153" s="24" t="s">
        <v>518</v>
      </c>
      <c r="F153" s="23">
        <v>2</v>
      </c>
      <c r="G153" s="11">
        <v>700.69</v>
      </c>
      <c r="H153" s="11">
        <v>1401.38</v>
      </c>
      <c r="I153" s="22" t="s">
        <v>515</v>
      </c>
      <c r="J153" s="23" t="s">
        <v>516</v>
      </c>
      <c r="K153" s="22" t="s">
        <v>17</v>
      </c>
      <c r="L153" s="22" t="s">
        <v>517</v>
      </c>
      <c r="M153" s="24" t="s">
        <v>518</v>
      </c>
      <c r="N153" s="23">
        <v>2</v>
      </c>
      <c r="O153" s="46"/>
      <c r="P153" s="11">
        <f t="shared" si="97"/>
        <v>0</v>
      </c>
      <c r="Q153" s="7" t="str">
        <f t="shared" si="98"/>
        <v>OK</v>
      </c>
      <c r="R153" s="8" t="str">
        <f t="shared" si="99"/>
        <v>OK</v>
      </c>
      <c r="S153" s="8" t="str">
        <f t="shared" si="100"/>
        <v>OK</v>
      </c>
      <c r="T153" s="8" t="str">
        <f t="shared" si="101"/>
        <v>OK</v>
      </c>
      <c r="U153" s="8" t="str">
        <f t="shared" si="102"/>
        <v>OK</v>
      </c>
      <c r="V153" s="9">
        <f t="shared" si="103"/>
        <v>0</v>
      </c>
    </row>
    <row r="154" spans="1:22" x14ac:dyDescent="0.2">
      <c r="A154" s="22" t="s">
        <v>519</v>
      </c>
      <c r="B154" s="23" t="s">
        <v>831</v>
      </c>
      <c r="C154" s="22" t="s">
        <v>133</v>
      </c>
      <c r="D154" s="22" t="s">
        <v>520</v>
      </c>
      <c r="E154" s="24" t="s">
        <v>18</v>
      </c>
      <c r="F154" s="23">
        <v>4</v>
      </c>
      <c r="G154" s="11">
        <v>37.54</v>
      </c>
      <c r="H154" s="11">
        <v>150.16</v>
      </c>
      <c r="I154" s="22" t="s">
        <v>519</v>
      </c>
      <c r="J154" s="23" t="s">
        <v>831</v>
      </c>
      <c r="K154" s="22" t="s">
        <v>133</v>
      </c>
      <c r="L154" s="22" t="s">
        <v>520</v>
      </c>
      <c r="M154" s="24" t="s">
        <v>18</v>
      </c>
      <c r="N154" s="23">
        <v>4</v>
      </c>
      <c r="O154" s="46"/>
      <c r="P154" s="11">
        <f t="shared" si="97"/>
        <v>0</v>
      </c>
      <c r="Q154" s="7" t="str">
        <f t="shared" si="98"/>
        <v>OK</v>
      </c>
      <c r="R154" s="8" t="str">
        <f t="shared" si="99"/>
        <v>OK</v>
      </c>
      <c r="S154" s="8" t="str">
        <f t="shared" si="100"/>
        <v>OK</v>
      </c>
      <c r="T154" s="8" t="str">
        <f t="shared" si="101"/>
        <v>OK</v>
      </c>
      <c r="U154" s="8" t="str">
        <f t="shared" si="102"/>
        <v>OK</v>
      </c>
      <c r="V154" s="9">
        <f t="shared" si="103"/>
        <v>0</v>
      </c>
    </row>
    <row r="155" spans="1:22" x14ac:dyDescent="0.2">
      <c r="A155" s="22" t="s">
        <v>521</v>
      </c>
      <c r="B155" s="23" t="s">
        <v>203</v>
      </c>
      <c r="C155" s="22" t="s">
        <v>133</v>
      </c>
      <c r="D155" s="22" t="s">
        <v>204</v>
      </c>
      <c r="E155" s="24" t="s">
        <v>18</v>
      </c>
      <c r="F155" s="23">
        <v>2</v>
      </c>
      <c r="G155" s="11">
        <v>282.83</v>
      </c>
      <c r="H155" s="11">
        <v>565.66</v>
      </c>
      <c r="I155" s="22" t="s">
        <v>521</v>
      </c>
      <c r="J155" s="23" t="s">
        <v>203</v>
      </c>
      <c r="K155" s="22" t="s">
        <v>133</v>
      </c>
      <c r="L155" s="22" t="s">
        <v>204</v>
      </c>
      <c r="M155" s="24" t="s">
        <v>18</v>
      </c>
      <c r="N155" s="23">
        <v>2</v>
      </c>
      <c r="O155" s="46"/>
      <c r="P155" s="11">
        <f t="shared" si="97"/>
        <v>0</v>
      </c>
      <c r="Q155" s="7" t="str">
        <f t="shared" si="98"/>
        <v>OK</v>
      </c>
      <c r="R155" s="8" t="str">
        <f t="shared" si="99"/>
        <v>OK</v>
      </c>
      <c r="S155" s="8" t="str">
        <f t="shared" si="100"/>
        <v>OK</v>
      </c>
      <c r="T155" s="8" t="str">
        <f t="shared" si="101"/>
        <v>OK</v>
      </c>
      <c r="U155" s="8" t="str">
        <f t="shared" si="102"/>
        <v>OK</v>
      </c>
      <c r="V155" s="9">
        <f t="shared" si="103"/>
        <v>0</v>
      </c>
    </row>
    <row r="156" spans="1:22" ht="25.5" x14ac:dyDescent="0.2">
      <c r="A156" s="22" t="s">
        <v>522</v>
      </c>
      <c r="B156" s="23" t="s">
        <v>205</v>
      </c>
      <c r="C156" s="22" t="s">
        <v>28</v>
      </c>
      <c r="D156" s="22" t="s">
        <v>206</v>
      </c>
      <c r="E156" s="24" t="s">
        <v>18</v>
      </c>
      <c r="F156" s="23">
        <v>3</v>
      </c>
      <c r="G156" s="11">
        <v>119.91</v>
      </c>
      <c r="H156" s="11">
        <v>359.73</v>
      </c>
      <c r="I156" s="22" t="s">
        <v>522</v>
      </c>
      <c r="J156" s="23" t="s">
        <v>205</v>
      </c>
      <c r="K156" s="22" t="s">
        <v>28</v>
      </c>
      <c r="L156" s="22" t="s">
        <v>206</v>
      </c>
      <c r="M156" s="24" t="s">
        <v>18</v>
      </c>
      <c r="N156" s="23">
        <v>3</v>
      </c>
      <c r="O156" s="46"/>
      <c r="P156" s="11">
        <f t="shared" si="97"/>
        <v>0</v>
      </c>
      <c r="Q156" s="7" t="str">
        <f t="shared" si="98"/>
        <v>OK</v>
      </c>
      <c r="R156" s="8" t="str">
        <f t="shared" si="99"/>
        <v>OK</v>
      </c>
      <c r="S156" s="8" t="str">
        <f t="shared" si="100"/>
        <v>OK</v>
      </c>
      <c r="T156" s="8" t="str">
        <f t="shared" si="101"/>
        <v>OK</v>
      </c>
      <c r="U156" s="8" t="str">
        <f t="shared" si="102"/>
        <v>OK</v>
      </c>
      <c r="V156" s="9">
        <f t="shared" si="103"/>
        <v>0</v>
      </c>
    </row>
    <row r="157" spans="1:22" x14ac:dyDescent="0.2">
      <c r="A157" s="22" t="s">
        <v>523</v>
      </c>
      <c r="B157" s="23" t="s">
        <v>832</v>
      </c>
      <c r="C157" s="22" t="s">
        <v>133</v>
      </c>
      <c r="D157" s="22" t="s">
        <v>524</v>
      </c>
      <c r="E157" s="24" t="s">
        <v>39</v>
      </c>
      <c r="F157" s="23">
        <v>18.559999999999999</v>
      </c>
      <c r="G157" s="11">
        <v>256.27999999999997</v>
      </c>
      <c r="H157" s="11">
        <v>4756.55</v>
      </c>
      <c r="I157" s="22" t="s">
        <v>523</v>
      </c>
      <c r="J157" s="23" t="s">
        <v>832</v>
      </c>
      <c r="K157" s="22" t="s">
        <v>133</v>
      </c>
      <c r="L157" s="22" t="s">
        <v>524</v>
      </c>
      <c r="M157" s="24" t="s">
        <v>39</v>
      </c>
      <c r="N157" s="23">
        <v>18.559999999999999</v>
      </c>
      <c r="O157" s="46"/>
      <c r="P157" s="11">
        <f t="shared" si="97"/>
        <v>0</v>
      </c>
      <c r="Q157" s="7" t="str">
        <f t="shared" si="98"/>
        <v>OK</v>
      </c>
      <c r="R157" s="8" t="str">
        <f t="shared" si="99"/>
        <v>OK</v>
      </c>
      <c r="S157" s="8" t="str">
        <f t="shared" si="100"/>
        <v>OK</v>
      </c>
      <c r="T157" s="8" t="str">
        <f t="shared" si="101"/>
        <v>OK</v>
      </c>
      <c r="U157" s="8" t="str">
        <f t="shared" si="102"/>
        <v>OK</v>
      </c>
      <c r="V157" s="9">
        <f t="shared" si="103"/>
        <v>0</v>
      </c>
    </row>
    <row r="158" spans="1:22" ht="25.5" x14ac:dyDescent="0.2">
      <c r="A158" s="22" t="s">
        <v>525</v>
      </c>
      <c r="B158" s="23" t="s">
        <v>833</v>
      </c>
      <c r="C158" s="22" t="s">
        <v>28</v>
      </c>
      <c r="D158" s="22" t="s">
        <v>526</v>
      </c>
      <c r="E158" s="24" t="s">
        <v>18</v>
      </c>
      <c r="F158" s="23">
        <v>1</v>
      </c>
      <c r="G158" s="11">
        <v>51.03</v>
      </c>
      <c r="H158" s="11">
        <v>51.03</v>
      </c>
      <c r="I158" s="22" t="s">
        <v>525</v>
      </c>
      <c r="J158" s="23" t="s">
        <v>833</v>
      </c>
      <c r="K158" s="22" t="s">
        <v>28</v>
      </c>
      <c r="L158" s="22" t="s">
        <v>526</v>
      </c>
      <c r="M158" s="24" t="s">
        <v>18</v>
      </c>
      <c r="N158" s="23">
        <v>1</v>
      </c>
      <c r="O158" s="46"/>
      <c r="P158" s="11">
        <f t="shared" si="97"/>
        <v>0</v>
      </c>
      <c r="Q158" s="7" t="str">
        <f t="shared" si="98"/>
        <v>OK</v>
      </c>
      <c r="R158" s="8" t="str">
        <f t="shared" si="99"/>
        <v>OK</v>
      </c>
      <c r="S158" s="8" t="str">
        <f t="shared" si="100"/>
        <v>OK</v>
      </c>
      <c r="T158" s="8" t="str">
        <f t="shared" si="101"/>
        <v>OK</v>
      </c>
      <c r="U158" s="8" t="str">
        <f t="shared" si="102"/>
        <v>OK</v>
      </c>
      <c r="V158" s="9">
        <f t="shared" si="103"/>
        <v>0</v>
      </c>
    </row>
    <row r="159" spans="1:22" ht="25.5" x14ac:dyDescent="0.2">
      <c r="A159" s="22" t="s">
        <v>527</v>
      </c>
      <c r="B159" s="23" t="s">
        <v>834</v>
      </c>
      <c r="C159" s="22" t="s">
        <v>133</v>
      </c>
      <c r="D159" s="22" t="s">
        <v>528</v>
      </c>
      <c r="E159" s="24" t="s">
        <v>18</v>
      </c>
      <c r="F159" s="23">
        <v>2</v>
      </c>
      <c r="G159" s="11">
        <v>1336.46</v>
      </c>
      <c r="H159" s="11">
        <v>2672.92</v>
      </c>
      <c r="I159" s="22" t="s">
        <v>527</v>
      </c>
      <c r="J159" s="23" t="s">
        <v>834</v>
      </c>
      <c r="K159" s="22" t="s">
        <v>133</v>
      </c>
      <c r="L159" s="22" t="s">
        <v>528</v>
      </c>
      <c r="M159" s="24" t="s">
        <v>18</v>
      </c>
      <c r="N159" s="23">
        <v>2</v>
      </c>
      <c r="O159" s="46"/>
      <c r="P159" s="11">
        <f t="shared" si="97"/>
        <v>0</v>
      </c>
      <c r="Q159" s="7" t="str">
        <f t="shared" si="98"/>
        <v>OK</v>
      </c>
      <c r="R159" s="8" t="str">
        <f t="shared" si="99"/>
        <v>OK</v>
      </c>
      <c r="S159" s="8" t="str">
        <f t="shared" si="100"/>
        <v>OK</v>
      </c>
      <c r="T159" s="8" t="str">
        <f t="shared" si="101"/>
        <v>OK</v>
      </c>
      <c r="U159" s="8" t="str">
        <f t="shared" si="102"/>
        <v>OK</v>
      </c>
      <c r="V159" s="9">
        <f t="shared" si="103"/>
        <v>0</v>
      </c>
    </row>
    <row r="160" spans="1:22" x14ac:dyDescent="0.2">
      <c r="A160" s="22" t="s">
        <v>529</v>
      </c>
      <c r="B160" s="23" t="s">
        <v>835</v>
      </c>
      <c r="C160" s="22" t="s">
        <v>133</v>
      </c>
      <c r="D160" s="22" t="s">
        <v>530</v>
      </c>
      <c r="E160" s="24" t="s">
        <v>18</v>
      </c>
      <c r="F160" s="23">
        <v>1</v>
      </c>
      <c r="G160" s="11">
        <v>861.26</v>
      </c>
      <c r="H160" s="11">
        <v>861.26</v>
      </c>
      <c r="I160" s="22" t="s">
        <v>529</v>
      </c>
      <c r="J160" s="23" t="s">
        <v>835</v>
      </c>
      <c r="K160" s="22" t="s">
        <v>133</v>
      </c>
      <c r="L160" s="22" t="s">
        <v>530</v>
      </c>
      <c r="M160" s="24" t="s">
        <v>18</v>
      </c>
      <c r="N160" s="23">
        <v>1</v>
      </c>
      <c r="O160" s="46"/>
      <c r="P160" s="11">
        <f t="shared" si="97"/>
        <v>0</v>
      </c>
      <c r="Q160" s="5"/>
      <c r="R160" s="6"/>
      <c r="S160" s="6"/>
      <c r="T160" s="6"/>
      <c r="U160" s="6"/>
      <c r="V160" s="6"/>
    </row>
    <row r="161" spans="1:22" ht="25.5" x14ac:dyDescent="0.2">
      <c r="A161" s="22" t="s">
        <v>531</v>
      </c>
      <c r="B161" s="23" t="s">
        <v>836</v>
      </c>
      <c r="C161" s="22" t="s">
        <v>28</v>
      </c>
      <c r="D161" s="22" t="s">
        <v>532</v>
      </c>
      <c r="E161" s="24" t="s">
        <v>18</v>
      </c>
      <c r="F161" s="23">
        <v>10</v>
      </c>
      <c r="G161" s="11">
        <v>46.45</v>
      </c>
      <c r="H161" s="11">
        <v>464.5</v>
      </c>
      <c r="I161" s="22" t="s">
        <v>531</v>
      </c>
      <c r="J161" s="23" t="s">
        <v>836</v>
      </c>
      <c r="K161" s="22" t="s">
        <v>28</v>
      </c>
      <c r="L161" s="22" t="s">
        <v>532</v>
      </c>
      <c r="M161" s="24" t="s">
        <v>18</v>
      </c>
      <c r="N161" s="23">
        <v>10</v>
      </c>
      <c r="O161" s="46"/>
      <c r="P161" s="11">
        <f t="shared" si="97"/>
        <v>0</v>
      </c>
      <c r="Q161" s="7" t="str">
        <f t="shared" ref="Q161:S165" si="104">IF(D161=L161,"OK","ERRO")</f>
        <v>OK</v>
      </c>
      <c r="R161" s="8" t="str">
        <f t="shared" si="104"/>
        <v>OK</v>
      </c>
      <c r="S161" s="8" t="str">
        <f t="shared" si="104"/>
        <v>OK</v>
      </c>
      <c r="T161" s="8" t="str">
        <f>IF(G161&gt;=O161,"OK","ERRO")</f>
        <v>OK</v>
      </c>
      <c r="U161" s="8" t="str">
        <f>IF(P161&lt;=H161,"OK","ERRO")</f>
        <v>OK</v>
      </c>
      <c r="V161" s="9">
        <f>IFERROR(P161/H161,"-")</f>
        <v>0</v>
      </c>
    </row>
    <row r="162" spans="1:22" ht="38.25" x14ac:dyDescent="0.2">
      <c r="A162" s="22" t="s">
        <v>533</v>
      </c>
      <c r="B162" s="23" t="s">
        <v>837</v>
      </c>
      <c r="C162" s="22" t="s">
        <v>28</v>
      </c>
      <c r="D162" s="22" t="s">
        <v>534</v>
      </c>
      <c r="E162" s="24" t="s">
        <v>18</v>
      </c>
      <c r="F162" s="23">
        <v>1</v>
      </c>
      <c r="G162" s="11">
        <v>388.27</v>
      </c>
      <c r="H162" s="11">
        <v>388.27</v>
      </c>
      <c r="I162" s="22" t="s">
        <v>533</v>
      </c>
      <c r="J162" s="23" t="s">
        <v>837</v>
      </c>
      <c r="K162" s="22" t="s">
        <v>28</v>
      </c>
      <c r="L162" s="22" t="s">
        <v>534</v>
      </c>
      <c r="M162" s="24" t="s">
        <v>18</v>
      </c>
      <c r="N162" s="23">
        <v>1</v>
      </c>
      <c r="O162" s="46"/>
      <c r="P162" s="11">
        <f t="shared" si="97"/>
        <v>0</v>
      </c>
      <c r="Q162" s="7" t="str">
        <f t="shared" si="104"/>
        <v>OK</v>
      </c>
      <c r="R162" s="8" t="str">
        <f t="shared" si="104"/>
        <v>OK</v>
      </c>
      <c r="S162" s="8" t="str">
        <f t="shared" si="104"/>
        <v>OK</v>
      </c>
      <c r="T162" s="8" t="str">
        <f>IF(G162&gt;=O162,"OK","ERRO")</f>
        <v>OK</v>
      </c>
      <c r="U162" s="8" t="str">
        <f>IF(P162&lt;=H162,"OK","ERRO")</f>
        <v>OK</v>
      </c>
      <c r="V162" s="9">
        <f>IFERROR(P162/H162,"-")</f>
        <v>0</v>
      </c>
    </row>
    <row r="163" spans="1:22" ht="25.5" x14ac:dyDescent="0.2">
      <c r="A163" s="22" t="s">
        <v>535</v>
      </c>
      <c r="B163" s="23" t="s">
        <v>208</v>
      </c>
      <c r="C163" s="22" t="s">
        <v>28</v>
      </c>
      <c r="D163" s="22" t="s">
        <v>209</v>
      </c>
      <c r="E163" s="24" t="s">
        <v>18</v>
      </c>
      <c r="F163" s="23">
        <v>1</v>
      </c>
      <c r="G163" s="11">
        <v>113.29</v>
      </c>
      <c r="H163" s="11">
        <v>113.29</v>
      </c>
      <c r="I163" s="22" t="s">
        <v>535</v>
      </c>
      <c r="J163" s="23" t="s">
        <v>208</v>
      </c>
      <c r="K163" s="22" t="s">
        <v>28</v>
      </c>
      <c r="L163" s="22" t="s">
        <v>209</v>
      </c>
      <c r="M163" s="24" t="s">
        <v>18</v>
      </c>
      <c r="N163" s="23">
        <v>1</v>
      </c>
      <c r="O163" s="46"/>
      <c r="P163" s="11">
        <f t="shared" si="97"/>
        <v>0</v>
      </c>
      <c r="Q163" s="7" t="str">
        <f t="shared" si="104"/>
        <v>OK</v>
      </c>
      <c r="R163" s="8" t="str">
        <f t="shared" si="104"/>
        <v>OK</v>
      </c>
      <c r="S163" s="8" t="str">
        <f t="shared" si="104"/>
        <v>OK</v>
      </c>
      <c r="T163" s="8" t="str">
        <f>IF(G163&gt;=O163,"OK","ERRO")</f>
        <v>OK</v>
      </c>
      <c r="U163" s="8" t="str">
        <f>IF(P163&lt;=H163,"OK","ERRO")</f>
        <v>OK</v>
      </c>
      <c r="V163" s="9">
        <f>IFERROR(P163/H163,"-")</f>
        <v>0</v>
      </c>
    </row>
    <row r="164" spans="1:22" x14ac:dyDescent="0.2">
      <c r="A164" s="22" t="s">
        <v>536</v>
      </c>
      <c r="B164" s="23" t="s">
        <v>838</v>
      </c>
      <c r="C164" s="22" t="s">
        <v>133</v>
      </c>
      <c r="D164" s="22" t="s">
        <v>537</v>
      </c>
      <c r="E164" s="24" t="s">
        <v>18</v>
      </c>
      <c r="F164" s="23">
        <v>1</v>
      </c>
      <c r="G164" s="11">
        <v>2.6</v>
      </c>
      <c r="H164" s="11">
        <v>2.6</v>
      </c>
      <c r="I164" s="22" t="s">
        <v>536</v>
      </c>
      <c r="J164" s="23" t="s">
        <v>838</v>
      </c>
      <c r="K164" s="22" t="s">
        <v>133</v>
      </c>
      <c r="L164" s="22" t="s">
        <v>537</v>
      </c>
      <c r="M164" s="24" t="s">
        <v>18</v>
      </c>
      <c r="N164" s="23">
        <v>1</v>
      </c>
      <c r="O164" s="46"/>
      <c r="P164" s="11">
        <f t="shared" si="97"/>
        <v>0</v>
      </c>
      <c r="Q164" s="7" t="str">
        <f t="shared" si="104"/>
        <v>OK</v>
      </c>
      <c r="R164" s="8" t="str">
        <f t="shared" si="104"/>
        <v>OK</v>
      </c>
      <c r="S164" s="8" t="str">
        <f t="shared" si="104"/>
        <v>OK</v>
      </c>
      <c r="T164" s="8" t="str">
        <f>IF(G164&gt;=O164,"OK","ERRO")</f>
        <v>OK</v>
      </c>
      <c r="U164" s="8" t="str">
        <f>IF(P164&lt;=H164,"OK","ERRO")</f>
        <v>OK</v>
      </c>
      <c r="V164" s="9">
        <f>IFERROR(P164/H164,"-")</f>
        <v>0</v>
      </c>
    </row>
    <row r="165" spans="1:22" x14ac:dyDescent="0.2">
      <c r="A165" s="22" t="s">
        <v>538</v>
      </c>
      <c r="B165" s="23" t="s">
        <v>839</v>
      </c>
      <c r="C165" s="22" t="s">
        <v>133</v>
      </c>
      <c r="D165" s="22" t="s">
        <v>539</v>
      </c>
      <c r="E165" s="24" t="s">
        <v>18</v>
      </c>
      <c r="F165" s="23">
        <v>4</v>
      </c>
      <c r="G165" s="11">
        <v>7.85</v>
      </c>
      <c r="H165" s="11">
        <v>31.4</v>
      </c>
      <c r="I165" s="22" t="s">
        <v>538</v>
      </c>
      <c r="J165" s="23" t="s">
        <v>839</v>
      </c>
      <c r="K165" s="22" t="s">
        <v>133</v>
      </c>
      <c r="L165" s="22" t="s">
        <v>539</v>
      </c>
      <c r="M165" s="24" t="s">
        <v>18</v>
      </c>
      <c r="N165" s="23">
        <v>4</v>
      </c>
      <c r="O165" s="46"/>
      <c r="P165" s="11">
        <f t="shared" si="97"/>
        <v>0</v>
      </c>
      <c r="Q165" s="7" t="str">
        <f t="shared" si="104"/>
        <v>OK</v>
      </c>
      <c r="R165" s="8" t="str">
        <f t="shared" si="104"/>
        <v>OK</v>
      </c>
      <c r="S165" s="8" t="str">
        <f t="shared" si="104"/>
        <v>OK</v>
      </c>
      <c r="T165" s="8" t="str">
        <f>IF(G165&gt;=O165,"OK","ERRO")</f>
        <v>OK</v>
      </c>
      <c r="U165" s="8" t="str">
        <f>IF(P165&lt;=H165,"OK","ERRO")</f>
        <v>OK</v>
      </c>
      <c r="V165" s="9">
        <f>IFERROR(P165/H165,"-")</f>
        <v>0</v>
      </c>
    </row>
    <row r="166" spans="1:22" ht="25.5" x14ac:dyDescent="0.2">
      <c r="A166" s="22" t="s">
        <v>540</v>
      </c>
      <c r="B166" s="23" t="s">
        <v>840</v>
      </c>
      <c r="C166" s="22" t="s">
        <v>133</v>
      </c>
      <c r="D166" s="22" t="s">
        <v>541</v>
      </c>
      <c r="E166" s="24" t="s">
        <v>18</v>
      </c>
      <c r="F166" s="23">
        <v>4</v>
      </c>
      <c r="G166" s="11">
        <v>231.59</v>
      </c>
      <c r="H166" s="11">
        <v>926.36</v>
      </c>
      <c r="I166" s="22" t="s">
        <v>540</v>
      </c>
      <c r="J166" s="23" t="s">
        <v>840</v>
      </c>
      <c r="K166" s="22" t="s">
        <v>133</v>
      </c>
      <c r="L166" s="22" t="s">
        <v>541</v>
      </c>
      <c r="M166" s="24" t="s">
        <v>18</v>
      </c>
      <c r="N166" s="23">
        <v>4</v>
      </c>
      <c r="O166" s="46"/>
      <c r="P166" s="11">
        <f t="shared" si="97"/>
        <v>0</v>
      </c>
      <c r="Q166" s="7" t="str">
        <f t="shared" ref="Q166:S171" si="105">IF(D166=L166,"OK","ERRO")</f>
        <v>OK</v>
      </c>
      <c r="R166" s="8" t="str">
        <f t="shared" si="105"/>
        <v>OK</v>
      </c>
      <c r="S166" s="8" t="str">
        <f t="shared" si="105"/>
        <v>OK</v>
      </c>
      <c r="T166" s="8" t="str">
        <f>IF(G166&gt;=O166,"OK","ERRO")</f>
        <v>OK</v>
      </c>
      <c r="U166" s="8" t="str">
        <f>IF(P166&lt;=H166,"OK","ERRO")</f>
        <v>OK</v>
      </c>
      <c r="V166" s="9">
        <f>IFERROR(P166/H166,"-")</f>
        <v>0</v>
      </c>
    </row>
    <row r="167" spans="1:22" x14ac:dyDescent="0.2">
      <c r="A167" s="22" t="s">
        <v>542</v>
      </c>
      <c r="B167" s="23" t="s">
        <v>841</v>
      </c>
      <c r="C167" s="22" t="s">
        <v>133</v>
      </c>
      <c r="D167" s="22" t="s">
        <v>543</v>
      </c>
      <c r="E167" s="24" t="s">
        <v>18</v>
      </c>
      <c r="F167" s="23">
        <v>2</v>
      </c>
      <c r="G167" s="11">
        <v>9.17</v>
      </c>
      <c r="H167" s="11">
        <v>18.34</v>
      </c>
      <c r="I167" s="22" t="s">
        <v>542</v>
      </c>
      <c r="J167" s="23" t="s">
        <v>841</v>
      </c>
      <c r="K167" s="22" t="s">
        <v>133</v>
      </c>
      <c r="L167" s="22" t="s">
        <v>543</v>
      </c>
      <c r="M167" s="24" t="s">
        <v>18</v>
      </c>
      <c r="N167" s="23">
        <v>2</v>
      </c>
      <c r="O167" s="46"/>
      <c r="P167" s="11">
        <f t="shared" si="97"/>
        <v>0</v>
      </c>
      <c r="Q167" s="7" t="str">
        <f t="shared" si="105"/>
        <v>OK</v>
      </c>
      <c r="R167" s="8" t="str">
        <f t="shared" si="105"/>
        <v>OK</v>
      </c>
      <c r="S167" s="8" t="str">
        <f t="shared" si="105"/>
        <v>OK</v>
      </c>
      <c r="T167" s="8" t="str">
        <f>IF(G167&gt;=O167,"OK","ERRO")</f>
        <v>OK</v>
      </c>
      <c r="U167" s="8" t="str">
        <f>IF(P167&lt;=H167,"OK","ERRO")</f>
        <v>OK</v>
      </c>
      <c r="V167" s="9">
        <f>IFERROR(P167/H167,"-")</f>
        <v>0</v>
      </c>
    </row>
    <row r="168" spans="1:22" x14ac:dyDescent="0.2">
      <c r="A168" s="22" t="s">
        <v>544</v>
      </c>
      <c r="B168" s="23" t="s">
        <v>842</v>
      </c>
      <c r="C168" s="22" t="s">
        <v>133</v>
      </c>
      <c r="D168" s="22" t="s">
        <v>545</v>
      </c>
      <c r="E168" s="24" t="s">
        <v>18</v>
      </c>
      <c r="F168" s="23">
        <v>2</v>
      </c>
      <c r="G168" s="11">
        <v>46.55</v>
      </c>
      <c r="H168" s="11">
        <v>93.1</v>
      </c>
      <c r="I168" s="22" t="s">
        <v>544</v>
      </c>
      <c r="J168" s="23" t="s">
        <v>842</v>
      </c>
      <c r="K168" s="22" t="s">
        <v>133</v>
      </c>
      <c r="L168" s="22" t="s">
        <v>545</v>
      </c>
      <c r="M168" s="24" t="s">
        <v>18</v>
      </c>
      <c r="N168" s="23">
        <v>2</v>
      </c>
      <c r="O168" s="46"/>
      <c r="P168" s="11">
        <f t="shared" si="97"/>
        <v>0</v>
      </c>
      <c r="Q168" s="7" t="str">
        <f t="shared" si="105"/>
        <v>OK</v>
      </c>
      <c r="R168" s="8" t="str">
        <f t="shared" si="105"/>
        <v>OK</v>
      </c>
      <c r="S168" s="8" t="str">
        <f t="shared" si="105"/>
        <v>OK</v>
      </c>
      <c r="T168" s="8" t="str">
        <f>IF(G168&gt;=O168,"OK","ERRO")</f>
        <v>OK</v>
      </c>
      <c r="U168" s="8" t="str">
        <f>IF(P168&lt;=H168,"OK","ERRO")</f>
        <v>OK</v>
      </c>
      <c r="V168" s="9">
        <f>IFERROR(P168/H168,"-")</f>
        <v>0</v>
      </c>
    </row>
    <row r="169" spans="1:22" x14ac:dyDescent="0.2">
      <c r="A169" s="22" t="s">
        <v>546</v>
      </c>
      <c r="B169" s="23" t="s">
        <v>843</v>
      </c>
      <c r="C169" s="22" t="s">
        <v>133</v>
      </c>
      <c r="D169" s="22" t="s">
        <v>547</v>
      </c>
      <c r="E169" s="24" t="s">
        <v>18</v>
      </c>
      <c r="F169" s="23">
        <v>5</v>
      </c>
      <c r="G169" s="11">
        <v>21.28</v>
      </c>
      <c r="H169" s="11">
        <v>106.4</v>
      </c>
      <c r="I169" s="22" t="s">
        <v>546</v>
      </c>
      <c r="J169" s="23" t="s">
        <v>843</v>
      </c>
      <c r="K169" s="22" t="s">
        <v>133</v>
      </c>
      <c r="L169" s="22" t="s">
        <v>547</v>
      </c>
      <c r="M169" s="24" t="s">
        <v>18</v>
      </c>
      <c r="N169" s="23">
        <v>5</v>
      </c>
      <c r="O169" s="46"/>
      <c r="P169" s="11">
        <f t="shared" si="97"/>
        <v>0</v>
      </c>
      <c r="Q169" s="7" t="str">
        <f t="shared" si="105"/>
        <v>OK</v>
      </c>
      <c r="R169" s="8" t="str">
        <f t="shared" si="105"/>
        <v>OK</v>
      </c>
      <c r="S169" s="8" t="str">
        <f t="shared" si="105"/>
        <v>OK</v>
      </c>
      <c r="T169" s="8" t="str">
        <f>IF(G169&gt;=O169,"OK","ERRO")</f>
        <v>OK</v>
      </c>
      <c r="U169" s="8" t="str">
        <f>IF(P169&lt;=H169,"OK","ERRO")</f>
        <v>OK</v>
      </c>
      <c r="V169" s="9">
        <f>IFERROR(P169/H169,"-")</f>
        <v>0</v>
      </c>
    </row>
    <row r="170" spans="1:22" ht="25.5" x14ac:dyDescent="0.2">
      <c r="A170" s="22" t="s">
        <v>548</v>
      </c>
      <c r="B170" s="23" t="s">
        <v>549</v>
      </c>
      <c r="C170" s="22" t="s">
        <v>17</v>
      </c>
      <c r="D170" s="22" t="s">
        <v>550</v>
      </c>
      <c r="E170" s="24" t="s">
        <v>18</v>
      </c>
      <c r="F170" s="23">
        <v>3</v>
      </c>
      <c r="G170" s="11">
        <v>53.6</v>
      </c>
      <c r="H170" s="11">
        <v>160.80000000000001</v>
      </c>
      <c r="I170" s="22" t="s">
        <v>548</v>
      </c>
      <c r="J170" s="23" t="s">
        <v>549</v>
      </c>
      <c r="K170" s="22" t="s">
        <v>17</v>
      </c>
      <c r="L170" s="22" t="s">
        <v>550</v>
      </c>
      <c r="M170" s="24" t="s">
        <v>18</v>
      </c>
      <c r="N170" s="23">
        <v>3</v>
      </c>
      <c r="O170" s="46"/>
      <c r="P170" s="11">
        <f t="shared" si="97"/>
        <v>0</v>
      </c>
      <c r="Q170" s="7" t="str">
        <f t="shared" si="105"/>
        <v>OK</v>
      </c>
      <c r="R170" s="8" t="str">
        <f t="shared" si="105"/>
        <v>OK</v>
      </c>
      <c r="S170" s="8" t="str">
        <f t="shared" si="105"/>
        <v>OK</v>
      </c>
      <c r="T170" s="8" t="str">
        <f>IF(G170&gt;=O170,"OK","ERRO")</f>
        <v>OK</v>
      </c>
      <c r="U170" s="8" t="str">
        <f>IF(P170&lt;=H170,"OK","ERRO")</f>
        <v>OK</v>
      </c>
      <c r="V170" s="9">
        <f>IFERROR(P170/H170,"-")</f>
        <v>0</v>
      </c>
    </row>
    <row r="171" spans="1:22" ht="25.5" x14ac:dyDescent="0.2">
      <c r="A171" s="22" t="s">
        <v>551</v>
      </c>
      <c r="B171" s="23" t="s">
        <v>844</v>
      </c>
      <c r="C171" s="22" t="s">
        <v>28</v>
      </c>
      <c r="D171" s="22" t="s">
        <v>552</v>
      </c>
      <c r="E171" s="24" t="s">
        <v>18</v>
      </c>
      <c r="F171" s="23">
        <v>5</v>
      </c>
      <c r="G171" s="11">
        <v>323.86</v>
      </c>
      <c r="H171" s="11">
        <v>1619.3</v>
      </c>
      <c r="I171" s="22" t="s">
        <v>551</v>
      </c>
      <c r="J171" s="23" t="s">
        <v>844</v>
      </c>
      <c r="K171" s="22" t="s">
        <v>28</v>
      </c>
      <c r="L171" s="22" t="s">
        <v>552</v>
      </c>
      <c r="M171" s="24" t="s">
        <v>18</v>
      </c>
      <c r="N171" s="23">
        <v>5</v>
      </c>
      <c r="O171" s="46"/>
      <c r="P171" s="11">
        <f t="shared" si="97"/>
        <v>0</v>
      </c>
      <c r="Q171" s="7" t="str">
        <f t="shared" si="105"/>
        <v>OK</v>
      </c>
      <c r="R171" s="8" t="str">
        <f t="shared" si="105"/>
        <v>OK</v>
      </c>
      <c r="S171" s="8" t="str">
        <f t="shared" si="105"/>
        <v>OK</v>
      </c>
      <c r="T171" s="8" t="str">
        <f>IF(G171&gt;=O171,"OK","ERRO")</f>
        <v>OK</v>
      </c>
      <c r="U171" s="8" t="str">
        <f>IF(P171&lt;=H171,"OK","ERRO")</f>
        <v>OK</v>
      </c>
      <c r="V171" s="9">
        <f>IFERROR(P171/H171,"-")</f>
        <v>0</v>
      </c>
    </row>
    <row r="172" spans="1:22" x14ac:dyDescent="0.2">
      <c r="A172" s="19" t="s">
        <v>159</v>
      </c>
      <c r="B172" s="19"/>
      <c r="C172" s="19"/>
      <c r="D172" s="19" t="s">
        <v>553</v>
      </c>
      <c r="E172" s="19"/>
      <c r="F172" s="20"/>
      <c r="G172" s="19"/>
      <c r="H172" s="21">
        <v>231961.33</v>
      </c>
      <c r="I172" s="19" t="s">
        <v>159</v>
      </c>
      <c r="J172" s="19"/>
      <c r="K172" s="19"/>
      <c r="L172" s="19" t="s">
        <v>553</v>
      </c>
      <c r="M172" s="19"/>
      <c r="N172" s="20"/>
      <c r="O172" s="45"/>
      <c r="P172" s="21">
        <f>P173+P180+P201+P208+P215+P224+P236</f>
        <v>0</v>
      </c>
      <c r="Q172" s="5"/>
      <c r="R172" s="6"/>
      <c r="S172" s="6"/>
      <c r="T172" s="6"/>
      <c r="U172" s="6"/>
      <c r="V172" s="6"/>
    </row>
    <row r="173" spans="1:22" x14ac:dyDescent="0.2">
      <c r="A173" s="19" t="s">
        <v>161</v>
      </c>
      <c r="B173" s="19"/>
      <c r="C173" s="19"/>
      <c r="D173" s="19" t="s">
        <v>257</v>
      </c>
      <c r="E173" s="19"/>
      <c r="F173" s="20"/>
      <c r="G173" s="19"/>
      <c r="H173" s="21">
        <v>57338.239999999998</v>
      </c>
      <c r="I173" s="19" t="s">
        <v>161</v>
      </c>
      <c r="J173" s="19"/>
      <c r="K173" s="19"/>
      <c r="L173" s="19" t="s">
        <v>257</v>
      </c>
      <c r="M173" s="19"/>
      <c r="N173" s="20"/>
      <c r="O173" s="45"/>
      <c r="P173" s="21">
        <f>SUM(P174:P179)</f>
        <v>0</v>
      </c>
      <c r="Q173" s="5"/>
      <c r="R173" s="6"/>
      <c r="S173" s="6"/>
      <c r="T173" s="6"/>
      <c r="U173" s="6"/>
      <c r="V173" s="6"/>
    </row>
    <row r="174" spans="1:22" x14ac:dyDescent="0.2">
      <c r="A174" s="22" t="s">
        <v>163</v>
      </c>
      <c r="B174" s="23" t="s">
        <v>845</v>
      </c>
      <c r="C174" s="22" t="s">
        <v>133</v>
      </c>
      <c r="D174" s="22" t="s">
        <v>554</v>
      </c>
      <c r="E174" s="24" t="s">
        <v>18</v>
      </c>
      <c r="F174" s="23">
        <v>4</v>
      </c>
      <c r="G174" s="11">
        <v>315.02</v>
      </c>
      <c r="H174" s="11">
        <v>1260.08</v>
      </c>
      <c r="I174" s="22" t="s">
        <v>163</v>
      </c>
      <c r="J174" s="23" t="s">
        <v>845</v>
      </c>
      <c r="K174" s="22" t="s">
        <v>133</v>
      </c>
      <c r="L174" s="22" t="s">
        <v>554</v>
      </c>
      <c r="M174" s="24" t="s">
        <v>18</v>
      </c>
      <c r="N174" s="23">
        <v>4</v>
      </c>
      <c r="O174" s="46"/>
      <c r="P174" s="11">
        <f t="shared" ref="P174:P179" si="106">O174*N174</f>
        <v>0</v>
      </c>
      <c r="Q174" s="7" t="str">
        <f t="shared" ref="Q172:S177" si="107">IF(D174=L174,"OK","ERRO")</f>
        <v>OK</v>
      </c>
      <c r="R174" s="8" t="str">
        <f t="shared" si="107"/>
        <v>OK</v>
      </c>
      <c r="S174" s="8" t="str">
        <f t="shared" si="107"/>
        <v>OK</v>
      </c>
      <c r="T174" s="8" t="str">
        <f>IF(G174&gt;=O174,"OK","ERRO")</f>
        <v>OK</v>
      </c>
      <c r="U174" s="8" t="str">
        <f>IF(P174&lt;=H174,"OK","ERRO")</f>
        <v>OK</v>
      </c>
      <c r="V174" s="9">
        <f>IFERROR(P174/H174,"-")</f>
        <v>0</v>
      </c>
    </row>
    <row r="175" spans="1:22" ht="25.5" x14ac:dyDescent="0.2">
      <c r="A175" s="22" t="s">
        <v>164</v>
      </c>
      <c r="B175" s="23" t="s">
        <v>555</v>
      </c>
      <c r="C175" s="22" t="s">
        <v>17</v>
      </c>
      <c r="D175" s="22" t="s">
        <v>556</v>
      </c>
      <c r="E175" s="24" t="s">
        <v>18</v>
      </c>
      <c r="F175" s="23">
        <v>65</v>
      </c>
      <c r="G175" s="11">
        <v>584.38</v>
      </c>
      <c r="H175" s="11">
        <v>37984.699999999997</v>
      </c>
      <c r="I175" s="22" t="s">
        <v>164</v>
      </c>
      <c r="J175" s="23" t="s">
        <v>555</v>
      </c>
      <c r="K175" s="22" t="s">
        <v>17</v>
      </c>
      <c r="L175" s="22" t="s">
        <v>556</v>
      </c>
      <c r="M175" s="24" t="s">
        <v>18</v>
      </c>
      <c r="N175" s="23">
        <v>65</v>
      </c>
      <c r="O175" s="46"/>
      <c r="P175" s="11">
        <f t="shared" si="106"/>
        <v>0</v>
      </c>
      <c r="Q175" s="7" t="str">
        <f t="shared" si="107"/>
        <v>OK</v>
      </c>
      <c r="R175" s="8" t="str">
        <f t="shared" si="107"/>
        <v>OK</v>
      </c>
      <c r="S175" s="8" t="str">
        <f t="shared" si="107"/>
        <v>OK</v>
      </c>
      <c r="T175" s="8" t="str">
        <f>IF(G175&gt;=O175,"OK","ERRO")</f>
        <v>OK</v>
      </c>
      <c r="U175" s="8" t="str">
        <f>IF(P175&lt;=H175,"OK","ERRO")</f>
        <v>OK</v>
      </c>
      <c r="V175" s="9">
        <f>IFERROR(P175/H175,"-")</f>
        <v>0</v>
      </c>
    </row>
    <row r="176" spans="1:22" ht="25.5" x14ac:dyDescent="0.2">
      <c r="A176" s="22" t="s">
        <v>557</v>
      </c>
      <c r="B176" s="23" t="s">
        <v>558</v>
      </c>
      <c r="C176" s="22" t="s">
        <v>17</v>
      </c>
      <c r="D176" s="22" t="s">
        <v>559</v>
      </c>
      <c r="E176" s="24" t="s">
        <v>18</v>
      </c>
      <c r="F176" s="23">
        <v>56</v>
      </c>
      <c r="G176" s="11">
        <v>213.88</v>
      </c>
      <c r="H176" s="11">
        <v>11977.28</v>
      </c>
      <c r="I176" s="22" t="s">
        <v>557</v>
      </c>
      <c r="J176" s="23" t="s">
        <v>558</v>
      </c>
      <c r="K176" s="22" t="s">
        <v>17</v>
      </c>
      <c r="L176" s="22" t="s">
        <v>559</v>
      </c>
      <c r="M176" s="24" t="s">
        <v>18</v>
      </c>
      <c r="N176" s="23">
        <v>56</v>
      </c>
      <c r="O176" s="46"/>
      <c r="P176" s="11">
        <f t="shared" si="106"/>
        <v>0</v>
      </c>
      <c r="Q176" s="7" t="str">
        <f t="shared" si="107"/>
        <v>OK</v>
      </c>
      <c r="R176" s="8" t="str">
        <f t="shared" si="107"/>
        <v>OK</v>
      </c>
      <c r="S176" s="8" t="str">
        <f t="shared" si="107"/>
        <v>OK</v>
      </c>
      <c r="T176" s="8" t="str">
        <f>IF(G176&gt;=O176,"OK","ERRO")</f>
        <v>OK</v>
      </c>
      <c r="U176" s="8" t="str">
        <f>IF(P176&lt;=H176,"OK","ERRO")</f>
        <v>OK</v>
      </c>
      <c r="V176" s="9">
        <f>IFERROR(P176/H176,"-")</f>
        <v>0</v>
      </c>
    </row>
    <row r="177" spans="1:22" ht="38.25" x14ac:dyDescent="0.2">
      <c r="A177" s="22" t="s">
        <v>560</v>
      </c>
      <c r="B177" s="23" t="s">
        <v>846</v>
      </c>
      <c r="C177" s="22" t="s">
        <v>28</v>
      </c>
      <c r="D177" s="22" t="s">
        <v>561</v>
      </c>
      <c r="E177" s="24" t="s">
        <v>18</v>
      </c>
      <c r="F177" s="23">
        <v>5</v>
      </c>
      <c r="G177" s="11">
        <v>162.38</v>
      </c>
      <c r="H177" s="11">
        <v>811.9</v>
      </c>
      <c r="I177" s="22" t="s">
        <v>560</v>
      </c>
      <c r="J177" s="23" t="s">
        <v>846</v>
      </c>
      <c r="K177" s="22" t="s">
        <v>28</v>
      </c>
      <c r="L177" s="22" t="s">
        <v>561</v>
      </c>
      <c r="M177" s="24" t="s">
        <v>18</v>
      </c>
      <c r="N177" s="23">
        <v>5</v>
      </c>
      <c r="O177" s="46"/>
      <c r="P177" s="11">
        <f t="shared" si="106"/>
        <v>0</v>
      </c>
      <c r="Q177" s="7" t="str">
        <f t="shared" si="107"/>
        <v>OK</v>
      </c>
      <c r="R177" s="8" t="str">
        <f t="shared" si="107"/>
        <v>OK</v>
      </c>
      <c r="S177" s="8" t="str">
        <f t="shared" si="107"/>
        <v>OK</v>
      </c>
      <c r="T177" s="8" t="str">
        <f>IF(G177&gt;=O177,"OK","ERRO")</f>
        <v>OK</v>
      </c>
      <c r="U177" s="8" t="str">
        <f>IF(P177&lt;=H177,"OK","ERRO")</f>
        <v>OK</v>
      </c>
      <c r="V177" s="9">
        <f>IFERROR(P177/H177,"-")</f>
        <v>0</v>
      </c>
    </row>
    <row r="178" spans="1:22" ht="25.5" x14ac:dyDescent="0.2">
      <c r="A178" s="22" t="s">
        <v>562</v>
      </c>
      <c r="B178" s="23" t="s">
        <v>847</v>
      </c>
      <c r="C178" s="22" t="s">
        <v>28</v>
      </c>
      <c r="D178" s="22" t="s">
        <v>563</v>
      </c>
      <c r="E178" s="24" t="s">
        <v>18</v>
      </c>
      <c r="F178" s="23">
        <v>2</v>
      </c>
      <c r="G178" s="11">
        <v>140.38999999999999</v>
      </c>
      <c r="H178" s="11">
        <v>280.77999999999997</v>
      </c>
      <c r="I178" s="22" t="s">
        <v>562</v>
      </c>
      <c r="J178" s="23" t="s">
        <v>847</v>
      </c>
      <c r="K178" s="22" t="s">
        <v>28</v>
      </c>
      <c r="L178" s="22" t="s">
        <v>563</v>
      </c>
      <c r="M178" s="24" t="s">
        <v>18</v>
      </c>
      <c r="N178" s="23">
        <v>2</v>
      </c>
      <c r="O178" s="46"/>
      <c r="P178" s="11">
        <f t="shared" si="106"/>
        <v>0</v>
      </c>
      <c r="Q178" s="7" t="str">
        <f t="shared" ref="Q178:S185" si="108">IF(D178=L178,"OK","ERRO")</f>
        <v>OK</v>
      </c>
      <c r="R178" s="8" t="str">
        <f t="shared" si="108"/>
        <v>OK</v>
      </c>
      <c r="S178" s="8" t="str">
        <f t="shared" si="108"/>
        <v>OK</v>
      </c>
      <c r="T178" s="8" t="str">
        <f t="shared" ref="T178:T183" si="109">IF(G178&gt;=O178,"OK","ERRO")</f>
        <v>OK</v>
      </c>
      <c r="U178" s="8" t="str">
        <f t="shared" ref="U178:U183" si="110">IF(P178&lt;=H178,"OK","ERRO")</f>
        <v>OK</v>
      </c>
      <c r="V178" s="9">
        <f t="shared" ref="V178:V183" si="111">IFERROR(P178/H178,"-")</f>
        <v>0</v>
      </c>
    </row>
    <row r="179" spans="1:22" ht="51" x14ac:dyDescent="0.2">
      <c r="A179" s="22" t="s">
        <v>564</v>
      </c>
      <c r="B179" s="23" t="s">
        <v>565</v>
      </c>
      <c r="C179" s="22" t="s">
        <v>17</v>
      </c>
      <c r="D179" s="22" t="s">
        <v>566</v>
      </c>
      <c r="E179" s="24" t="s">
        <v>18</v>
      </c>
      <c r="F179" s="23">
        <v>5</v>
      </c>
      <c r="G179" s="11">
        <v>1004.7</v>
      </c>
      <c r="H179" s="11">
        <v>5023.5</v>
      </c>
      <c r="I179" s="22" t="s">
        <v>564</v>
      </c>
      <c r="J179" s="23" t="s">
        <v>565</v>
      </c>
      <c r="K179" s="22" t="s">
        <v>17</v>
      </c>
      <c r="L179" s="22" t="s">
        <v>566</v>
      </c>
      <c r="M179" s="24" t="s">
        <v>18</v>
      </c>
      <c r="N179" s="23">
        <v>5</v>
      </c>
      <c r="O179" s="46"/>
      <c r="P179" s="11">
        <f t="shared" si="106"/>
        <v>0</v>
      </c>
      <c r="Q179" s="7" t="str">
        <f t="shared" si="108"/>
        <v>OK</v>
      </c>
      <c r="R179" s="8" t="str">
        <f t="shared" si="108"/>
        <v>OK</v>
      </c>
      <c r="S179" s="8" t="str">
        <f t="shared" si="108"/>
        <v>OK</v>
      </c>
      <c r="T179" s="8" t="str">
        <f t="shared" si="109"/>
        <v>OK</v>
      </c>
      <c r="U179" s="8" t="str">
        <f t="shared" si="110"/>
        <v>OK</v>
      </c>
      <c r="V179" s="9">
        <f t="shared" si="111"/>
        <v>0</v>
      </c>
    </row>
    <row r="180" spans="1:22" x14ac:dyDescent="0.2">
      <c r="A180" s="19" t="s">
        <v>165</v>
      </c>
      <c r="B180" s="19"/>
      <c r="C180" s="19"/>
      <c r="D180" s="19" t="s">
        <v>567</v>
      </c>
      <c r="E180" s="19"/>
      <c r="F180" s="20"/>
      <c r="G180" s="19"/>
      <c r="H180" s="21">
        <v>71404.13</v>
      </c>
      <c r="I180" s="19" t="s">
        <v>165</v>
      </c>
      <c r="J180" s="19"/>
      <c r="K180" s="19"/>
      <c r="L180" s="19" t="s">
        <v>567</v>
      </c>
      <c r="M180" s="19"/>
      <c r="N180" s="20"/>
      <c r="O180" s="45"/>
      <c r="P180" s="21">
        <f>SUM(P181:P200)</f>
        <v>0</v>
      </c>
      <c r="Q180" s="5"/>
      <c r="R180" s="6"/>
      <c r="S180" s="6"/>
      <c r="T180" s="6"/>
      <c r="U180" s="6"/>
      <c r="V180" s="6"/>
    </row>
    <row r="181" spans="1:22" ht="38.25" x14ac:dyDescent="0.2">
      <c r="A181" s="22" t="s">
        <v>166</v>
      </c>
      <c r="B181" s="23" t="s">
        <v>568</v>
      </c>
      <c r="C181" s="22" t="s">
        <v>17</v>
      </c>
      <c r="D181" s="22" t="s">
        <v>569</v>
      </c>
      <c r="E181" s="24" t="s">
        <v>39</v>
      </c>
      <c r="F181" s="23">
        <v>24</v>
      </c>
      <c r="G181" s="11">
        <v>176.07</v>
      </c>
      <c r="H181" s="11">
        <v>4225.68</v>
      </c>
      <c r="I181" s="22" t="s">
        <v>166</v>
      </c>
      <c r="J181" s="23" t="s">
        <v>568</v>
      </c>
      <c r="K181" s="22" t="s">
        <v>17</v>
      </c>
      <c r="L181" s="22" t="s">
        <v>569</v>
      </c>
      <c r="M181" s="24" t="s">
        <v>39</v>
      </c>
      <c r="N181" s="23">
        <v>24</v>
      </c>
      <c r="O181" s="46"/>
      <c r="P181" s="11">
        <f t="shared" ref="P181:P200" si="112">O181*N181</f>
        <v>0</v>
      </c>
      <c r="Q181" s="7" t="str">
        <f t="shared" si="108"/>
        <v>OK</v>
      </c>
      <c r="R181" s="8" t="str">
        <f t="shared" si="108"/>
        <v>OK</v>
      </c>
      <c r="S181" s="8" t="str">
        <f t="shared" si="108"/>
        <v>OK</v>
      </c>
      <c r="T181" s="8" t="str">
        <f t="shared" si="109"/>
        <v>OK</v>
      </c>
      <c r="U181" s="8" t="str">
        <f t="shared" si="110"/>
        <v>OK</v>
      </c>
      <c r="V181" s="9">
        <f t="shared" si="111"/>
        <v>0</v>
      </c>
    </row>
    <row r="182" spans="1:22" ht="25.5" x14ac:dyDescent="0.2">
      <c r="A182" s="22" t="s">
        <v>167</v>
      </c>
      <c r="B182" s="23" t="s">
        <v>570</v>
      </c>
      <c r="C182" s="22" t="s">
        <v>17</v>
      </c>
      <c r="D182" s="22" t="s">
        <v>571</v>
      </c>
      <c r="E182" s="24" t="s">
        <v>174</v>
      </c>
      <c r="F182" s="23">
        <v>12</v>
      </c>
      <c r="G182" s="11">
        <v>120.52</v>
      </c>
      <c r="H182" s="11">
        <v>1446.24</v>
      </c>
      <c r="I182" s="22" t="s">
        <v>167</v>
      </c>
      <c r="J182" s="23" t="s">
        <v>570</v>
      </c>
      <c r="K182" s="22" t="s">
        <v>17</v>
      </c>
      <c r="L182" s="22" t="s">
        <v>571</v>
      </c>
      <c r="M182" s="24" t="s">
        <v>174</v>
      </c>
      <c r="N182" s="23">
        <v>12</v>
      </c>
      <c r="O182" s="46"/>
      <c r="P182" s="11">
        <f t="shared" si="112"/>
        <v>0</v>
      </c>
      <c r="Q182" s="7" t="str">
        <f t="shared" si="108"/>
        <v>OK</v>
      </c>
      <c r="R182" s="8" t="str">
        <f t="shared" si="108"/>
        <v>OK</v>
      </c>
      <c r="S182" s="8" t="str">
        <f t="shared" si="108"/>
        <v>OK</v>
      </c>
      <c r="T182" s="8" t="str">
        <f t="shared" si="109"/>
        <v>OK</v>
      </c>
      <c r="U182" s="8" t="str">
        <f t="shared" si="110"/>
        <v>OK</v>
      </c>
      <c r="V182" s="9">
        <f t="shared" si="111"/>
        <v>0</v>
      </c>
    </row>
    <row r="183" spans="1:22" ht="38.25" x14ac:dyDescent="0.2">
      <c r="A183" s="22" t="s">
        <v>168</v>
      </c>
      <c r="B183" s="23" t="s">
        <v>572</v>
      </c>
      <c r="C183" s="22" t="s">
        <v>17</v>
      </c>
      <c r="D183" s="22" t="s">
        <v>573</v>
      </c>
      <c r="E183" s="24" t="s">
        <v>39</v>
      </c>
      <c r="F183" s="23">
        <v>24</v>
      </c>
      <c r="G183" s="11">
        <v>98.9</v>
      </c>
      <c r="H183" s="11">
        <v>2373.6</v>
      </c>
      <c r="I183" s="22" t="s">
        <v>168</v>
      </c>
      <c r="J183" s="23" t="s">
        <v>572</v>
      </c>
      <c r="K183" s="22" t="s">
        <v>17</v>
      </c>
      <c r="L183" s="22" t="s">
        <v>573</v>
      </c>
      <c r="M183" s="24" t="s">
        <v>39</v>
      </c>
      <c r="N183" s="23">
        <v>24</v>
      </c>
      <c r="O183" s="46"/>
      <c r="P183" s="11">
        <f t="shared" si="112"/>
        <v>0</v>
      </c>
      <c r="Q183" s="7" t="str">
        <f t="shared" si="108"/>
        <v>OK</v>
      </c>
      <c r="R183" s="8" t="str">
        <f t="shared" si="108"/>
        <v>OK</v>
      </c>
      <c r="S183" s="8" t="str">
        <f t="shared" si="108"/>
        <v>OK</v>
      </c>
      <c r="T183" s="8" t="str">
        <f t="shared" si="109"/>
        <v>OK</v>
      </c>
      <c r="U183" s="8" t="str">
        <f t="shared" si="110"/>
        <v>OK</v>
      </c>
      <c r="V183" s="9">
        <f t="shared" si="111"/>
        <v>0</v>
      </c>
    </row>
    <row r="184" spans="1:22" ht="25.5" x14ac:dyDescent="0.2">
      <c r="A184" s="22" t="s">
        <v>574</v>
      </c>
      <c r="B184" s="23" t="s">
        <v>217</v>
      </c>
      <c r="C184" s="22" t="s">
        <v>17</v>
      </c>
      <c r="D184" s="22" t="s">
        <v>218</v>
      </c>
      <c r="E184" s="24" t="s">
        <v>174</v>
      </c>
      <c r="F184" s="23">
        <v>99.87</v>
      </c>
      <c r="G184" s="11">
        <v>98.35</v>
      </c>
      <c r="H184" s="11">
        <v>9822.2099999999991</v>
      </c>
      <c r="I184" s="22" t="s">
        <v>574</v>
      </c>
      <c r="J184" s="23" t="s">
        <v>217</v>
      </c>
      <c r="K184" s="22" t="s">
        <v>17</v>
      </c>
      <c r="L184" s="22" t="s">
        <v>218</v>
      </c>
      <c r="M184" s="24" t="s">
        <v>174</v>
      </c>
      <c r="N184" s="23">
        <v>99.87</v>
      </c>
      <c r="O184" s="46"/>
      <c r="P184" s="11">
        <f t="shared" si="112"/>
        <v>0</v>
      </c>
      <c r="Q184" s="7" t="str">
        <f t="shared" si="108"/>
        <v>OK</v>
      </c>
      <c r="R184" s="8" t="str">
        <f t="shared" si="108"/>
        <v>OK</v>
      </c>
      <c r="S184" s="8" t="str">
        <f t="shared" si="108"/>
        <v>OK</v>
      </c>
      <c r="T184" s="8" t="str">
        <f>IF(G184&gt;=O184,"OK","ERRO")</f>
        <v>OK</v>
      </c>
      <c r="U184" s="8" t="str">
        <f>IF(P184&lt;=H184,"OK","ERRO")</f>
        <v>OK</v>
      </c>
      <c r="V184" s="9">
        <f>IFERROR(P184/H184,"-")</f>
        <v>0</v>
      </c>
    </row>
    <row r="185" spans="1:22" ht="38.25" x14ac:dyDescent="0.2">
      <c r="A185" s="22" t="s">
        <v>575</v>
      </c>
      <c r="B185" s="23" t="s">
        <v>848</v>
      </c>
      <c r="C185" s="22" t="s">
        <v>28</v>
      </c>
      <c r="D185" s="22" t="s">
        <v>576</v>
      </c>
      <c r="E185" s="24" t="s">
        <v>39</v>
      </c>
      <c r="F185" s="23">
        <v>3</v>
      </c>
      <c r="G185" s="11">
        <v>24.44</v>
      </c>
      <c r="H185" s="11">
        <v>73.319999999999993</v>
      </c>
      <c r="I185" s="22" t="s">
        <v>575</v>
      </c>
      <c r="J185" s="23" t="s">
        <v>848</v>
      </c>
      <c r="K185" s="22" t="s">
        <v>28</v>
      </c>
      <c r="L185" s="22" t="s">
        <v>576</v>
      </c>
      <c r="M185" s="24" t="s">
        <v>39</v>
      </c>
      <c r="N185" s="23">
        <v>3</v>
      </c>
      <c r="O185" s="46"/>
      <c r="P185" s="11">
        <f t="shared" si="112"/>
        <v>0</v>
      </c>
      <c r="Q185" s="7" t="str">
        <f t="shared" si="108"/>
        <v>OK</v>
      </c>
      <c r="R185" s="8" t="str">
        <f t="shared" si="108"/>
        <v>OK</v>
      </c>
      <c r="S185" s="8" t="str">
        <f t="shared" si="108"/>
        <v>OK</v>
      </c>
      <c r="T185" s="8" t="str">
        <f>IF(G185&gt;=O185,"OK","ERRO")</f>
        <v>OK</v>
      </c>
      <c r="U185" s="8" t="str">
        <f>IF(P185&lt;=H185,"OK","ERRO")</f>
        <v>OK</v>
      </c>
      <c r="V185" s="9">
        <f>IFERROR(P185/H185,"-")</f>
        <v>0</v>
      </c>
    </row>
    <row r="186" spans="1:22" ht="25.5" x14ac:dyDescent="0.2">
      <c r="A186" s="22" t="s">
        <v>577</v>
      </c>
      <c r="B186" s="23" t="s">
        <v>262</v>
      </c>
      <c r="C186" s="22" t="s">
        <v>17</v>
      </c>
      <c r="D186" s="22" t="s">
        <v>263</v>
      </c>
      <c r="E186" s="24" t="s">
        <v>39</v>
      </c>
      <c r="F186" s="23">
        <v>14</v>
      </c>
      <c r="G186" s="11">
        <v>48.26</v>
      </c>
      <c r="H186" s="11">
        <v>675.64</v>
      </c>
      <c r="I186" s="22" t="s">
        <v>577</v>
      </c>
      <c r="J186" s="23" t="s">
        <v>262</v>
      </c>
      <c r="K186" s="22" t="s">
        <v>17</v>
      </c>
      <c r="L186" s="22" t="s">
        <v>263</v>
      </c>
      <c r="M186" s="24" t="s">
        <v>39</v>
      </c>
      <c r="N186" s="23">
        <v>14</v>
      </c>
      <c r="O186" s="46"/>
      <c r="P186" s="11">
        <f t="shared" si="112"/>
        <v>0</v>
      </c>
      <c r="Q186" s="7" t="str">
        <f t="shared" ref="Q186:S187" si="113">IF(D186=L186,"OK","ERRO")</f>
        <v>OK</v>
      </c>
      <c r="R186" s="8" t="str">
        <f t="shared" si="113"/>
        <v>OK</v>
      </c>
      <c r="S186" s="8" t="str">
        <f t="shared" si="113"/>
        <v>OK</v>
      </c>
      <c r="T186" s="8" t="str">
        <f>IF(G186&gt;=O186,"OK","ERRO")</f>
        <v>OK</v>
      </c>
      <c r="U186" s="8" t="str">
        <f>IF(P186&lt;=H186,"OK","ERRO")</f>
        <v>OK</v>
      </c>
      <c r="V186" s="9">
        <f>IFERROR(P186/H186,"-")</f>
        <v>0</v>
      </c>
    </row>
    <row r="187" spans="1:22" ht="25.5" x14ac:dyDescent="0.2">
      <c r="A187" s="22" t="s">
        <v>578</v>
      </c>
      <c r="B187" s="23" t="s">
        <v>849</v>
      </c>
      <c r="C187" s="22" t="s">
        <v>28</v>
      </c>
      <c r="D187" s="22" t="s">
        <v>579</v>
      </c>
      <c r="E187" s="24" t="s">
        <v>18</v>
      </c>
      <c r="F187" s="23">
        <v>66</v>
      </c>
      <c r="G187" s="11">
        <v>13.35</v>
      </c>
      <c r="H187" s="11">
        <v>881.1</v>
      </c>
      <c r="I187" s="22" t="s">
        <v>578</v>
      </c>
      <c r="J187" s="23" t="s">
        <v>849</v>
      </c>
      <c r="K187" s="22" t="s">
        <v>28</v>
      </c>
      <c r="L187" s="22" t="s">
        <v>579</v>
      </c>
      <c r="M187" s="24" t="s">
        <v>18</v>
      </c>
      <c r="N187" s="23">
        <v>66</v>
      </c>
      <c r="O187" s="46"/>
      <c r="P187" s="11">
        <f t="shared" si="112"/>
        <v>0</v>
      </c>
      <c r="Q187" s="7" t="str">
        <f t="shared" si="113"/>
        <v>OK</v>
      </c>
      <c r="R187" s="8" t="str">
        <f t="shared" si="113"/>
        <v>OK</v>
      </c>
      <c r="S187" s="8" t="str">
        <f t="shared" si="113"/>
        <v>OK</v>
      </c>
      <c r="T187" s="8" t="str">
        <f>IF(G187&gt;=O187,"OK","ERRO")</f>
        <v>OK</v>
      </c>
      <c r="U187" s="8" t="str">
        <f>IF(P187&lt;=H187,"OK","ERRO")</f>
        <v>OK</v>
      </c>
      <c r="V187" s="9">
        <f>IFERROR(P187/H187,"-")</f>
        <v>0</v>
      </c>
    </row>
    <row r="188" spans="1:22" ht="25.5" x14ac:dyDescent="0.2">
      <c r="A188" s="22" t="s">
        <v>580</v>
      </c>
      <c r="B188" s="23" t="s">
        <v>850</v>
      </c>
      <c r="C188" s="22" t="s">
        <v>28</v>
      </c>
      <c r="D188" s="22" t="s">
        <v>581</v>
      </c>
      <c r="E188" s="24" t="s">
        <v>18</v>
      </c>
      <c r="F188" s="23">
        <v>62</v>
      </c>
      <c r="G188" s="11">
        <v>20.71</v>
      </c>
      <c r="H188" s="11">
        <v>1284.02</v>
      </c>
      <c r="I188" s="22" t="s">
        <v>580</v>
      </c>
      <c r="J188" s="23" t="s">
        <v>850</v>
      </c>
      <c r="K188" s="22" t="s">
        <v>28</v>
      </c>
      <c r="L188" s="22" t="s">
        <v>581</v>
      </c>
      <c r="M188" s="24" t="s">
        <v>18</v>
      </c>
      <c r="N188" s="23">
        <v>62</v>
      </c>
      <c r="O188" s="46"/>
      <c r="P188" s="11">
        <f t="shared" si="112"/>
        <v>0</v>
      </c>
      <c r="Q188" s="5"/>
      <c r="R188" s="6"/>
      <c r="S188" s="6"/>
      <c r="T188" s="6"/>
      <c r="U188" s="6"/>
      <c r="V188" s="6"/>
    </row>
    <row r="189" spans="1:22" ht="25.5" x14ac:dyDescent="0.2">
      <c r="A189" s="22" t="s">
        <v>582</v>
      </c>
      <c r="B189" s="23" t="s">
        <v>851</v>
      </c>
      <c r="C189" s="22" t="s">
        <v>28</v>
      </c>
      <c r="D189" s="22" t="s">
        <v>583</v>
      </c>
      <c r="E189" s="24" t="s">
        <v>18</v>
      </c>
      <c r="F189" s="23">
        <v>266</v>
      </c>
      <c r="G189" s="11">
        <v>35.700000000000003</v>
      </c>
      <c r="H189" s="11">
        <v>9496.2000000000007</v>
      </c>
      <c r="I189" s="22" t="s">
        <v>582</v>
      </c>
      <c r="J189" s="23" t="s">
        <v>851</v>
      </c>
      <c r="K189" s="22" t="s">
        <v>28</v>
      </c>
      <c r="L189" s="22" t="s">
        <v>583</v>
      </c>
      <c r="M189" s="24" t="s">
        <v>18</v>
      </c>
      <c r="N189" s="23">
        <v>266</v>
      </c>
      <c r="O189" s="46"/>
      <c r="P189" s="11">
        <f t="shared" si="112"/>
        <v>0</v>
      </c>
      <c r="Q189" s="7" t="str">
        <f t="shared" ref="Q189:S193" si="114">IF(D189=L189,"OK","ERRO")</f>
        <v>OK</v>
      </c>
      <c r="R189" s="8" t="str">
        <f t="shared" si="114"/>
        <v>OK</v>
      </c>
      <c r="S189" s="8" t="str">
        <f t="shared" si="114"/>
        <v>OK</v>
      </c>
      <c r="T189" s="8" t="str">
        <f>IF(G189&gt;=O189,"OK","ERRO")</f>
        <v>OK</v>
      </c>
      <c r="U189" s="8" t="str">
        <f>IF(P189&lt;=H189,"OK","ERRO")</f>
        <v>OK</v>
      </c>
      <c r="V189" s="9">
        <f>IFERROR(P189/H189,"-")</f>
        <v>0</v>
      </c>
    </row>
    <row r="190" spans="1:22" ht="25.5" x14ac:dyDescent="0.2">
      <c r="A190" s="22" t="s">
        <v>584</v>
      </c>
      <c r="B190" s="23" t="s">
        <v>852</v>
      </c>
      <c r="C190" s="22" t="s">
        <v>28</v>
      </c>
      <c r="D190" s="22" t="s">
        <v>585</v>
      </c>
      <c r="E190" s="24" t="s">
        <v>18</v>
      </c>
      <c r="F190" s="23">
        <v>2</v>
      </c>
      <c r="G190" s="11">
        <v>24.67</v>
      </c>
      <c r="H190" s="11">
        <v>49.34</v>
      </c>
      <c r="I190" s="22" t="s">
        <v>584</v>
      </c>
      <c r="J190" s="23" t="s">
        <v>852</v>
      </c>
      <c r="K190" s="22" t="s">
        <v>28</v>
      </c>
      <c r="L190" s="22" t="s">
        <v>585</v>
      </c>
      <c r="M190" s="24" t="s">
        <v>18</v>
      </c>
      <c r="N190" s="23">
        <v>2</v>
      </c>
      <c r="O190" s="46"/>
      <c r="P190" s="11">
        <f t="shared" si="112"/>
        <v>0</v>
      </c>
      <c r="Q190" s="7" t="str">
        <f t="shared" si="114"/>
        <v>OK</v>
      </c>
      <c r="R190" s="8" t="str">
        <f t="shared" si="114"/>
        <v>OK</v>
      </c>
      <c r="S190" s="8" t="str">
        <f t="shared" si="114"/>
        <v>OK</v>
      </c>
      <c r="T190" s="8" t="str">
        <f>IF(G190&gt;=O190,"OK","ERRO")</f>
        <v>OK</v>
      </c>
      <c r="U190" s="8" t="str">
        <f>IF(P190&lt;=H190,"OK","ERRO")</f>
        <v>OK</v>
      </c>
      <c r="V190" s="9">
        <f>IFERROR(P190/H190,"-")</f>
        <v>0</v>
      </c>
    </row>
    <row r="191" spans="1:22" x14ac:dyDescent="0.2">
      <c r="A191" s="22" t="s">
        <v>586</v>
      </c>
      <c r="B191" s="23" t="s">
        <v>853</v>
      </c>
      <c r="C191" s="22" t="s">
        <v>28</v>
      </c>
      <c r="D191" s="22" t="s">
        <v>587</v>
      </c>
      <c r="E191" s="24" t="s">
        <v>18</v>
      </c>
      <c r="F191" s="23">
        <v>19</v>
      </c>
      <c r="G191" s="11">
        <v>11.83</v>
      </c>
      <c r="H191" s="11">
        <v>224.77</v>
      </c>
      <c r="I191" s="22" t="s">
        <v>586</v>
      </c>
      <c r="J191" s="23" t="s">
        <v>853</v>
      </c>
      <c r="K191" s="22" t="s">
        <v>28</v>
      </c>
      <c r="L191" s="22" t="s">
        <v>587</v>
      </c>
      <c r="M191" s="24" t="s">
        <v>18</v>
      </c>
      <c r="N191" s="23">
        <v>19</v>
      </c>
      <c r="O191" s="46"/>
      <c r="P191" s="11">
        <f t="shared" si="112"/>
        <v>0</v>
      </c>
      <c r="Q191" s="7" t="str">
        <f t="shared" si="114"/>
        <v>OK</v>
      </c>
      <c r="R191" s="8" t="str">
        <f t="shared" si="114"/>
        <v>OK</v>
      </c>
      <c r="S191" s="8" t="str">
        <f t="shared" si="114"/>
        <v>OK</v>
      </c>
      <c r="T191" s="8" t="str">
        <f>IF(G191&gt;=O191,"OK","ERRO")</f>
        <v>OK</v>
      </c>
      <c r="U191" s="8" t="str">
        <f>IF(P191&lt;=H191,"OK","ERRO")</f>
        <v>OK</v>
      </c>
      <c r="V191" s="9">
        <f>IFERROR(P191/H191,"-")</f>
        <v>0</v>
      </c>
    </row>
    <row r="192" spans="1:22" ht="38.25" x14ac:dyDescent="0.2">
      <c r="A192" s="22" t="s">
        <v>588</v>
      </c>
      <c r="B192" s="23" t="s">
        <v>854</v>
      </c>
      <c r="C192" s="22" t="s">
        <v>28</v>
      </c>
      <c r="D192" s="22" t="s">
        <v>589</v>
      </c>
      <c r="E192" s="24" t="s">
        <v>39</v>
      </c>
      <c r="F192" s="23">
        <v>201.66</v>
      </c>
      <c r="G192" s="11">
        <v>22.29</v>
      </c>
      <c r="H192" s="11">
        <v>4495</v>
      </c>
      <c r="I192" s="22" t="s">
        <v>588</v>
      </c>
      <c r="J192" s="23" t="s">
        <v>854</v>
      </c>
      <c r="K192" s="22" t="s">
        <v>28</v>
      </c>
      <c r="L192" s="22" t="s">
        <v>589</v>
      </c>
      <c r="M192" s="24" t="s">
        <v>39</v>
      </c>
      <c r="N192" s="23">
        <v>201.66</v>
      </c>
      <c r="O192" s="46"/>
      <c r="P192" s="11">
        <f t="shared" si="112"/>
        <v>0</v>
      </c>
      <c r="Q192" s="7" t="str">
        <f t="shared" si="114"/>
        <v>OK</v>
      </c>
      <c r="R192" s="8" t="str">
        <f t="shared" si="114"/>
        <v>OK</v>
      </c>
      <c r="S192" s="8" t="str">
        <f t="shared" si="114"/>
        <v>OK</v>
      </c>
      <c r="T192" s="8" t="str">
        <f>IF(G192&gt;=O192,"OK","ERRO")</f>
        <v>OK</v>
      </c>
      <c r="U192" s="8" t="str">
        <f>IF(P192&lt;=H192,"OK","ERRO")</f>
        <v>OK</v>
      </c>
      <c r="V192" s="9">
        <f>IFERROR(P192/H192,"-")</f>
        <v>0</v>
      </c>
    </row>
    <row r="193" spans="1:22" ht="38.25" x14ac:dyDescent="0.2">
      <c r="A193" s="22" t="s">
        <v>590</v>
      </c>
      <c r="B193" s="23" t="s">
        <v>855</v>
      </c>
      <c r="C193" s="22" t="s">
        <v>28</v>
      </c>
      <c r="D193" s="22" t="s">
        <v>591</v>
      </c>
      <c r="E193" s="24" t="s">
        <v>39</v>
      </c>
      <c r="F193" s="23">
        <v>442.11</v>
      </c>
      <c r="G193" s="11">
        <v>13.17</v>
      </c>
      <c r="H193" s="11">
        <v>5822.58</v>
      </c>
      <c r="I193" s="22" t="s">
        <v>590</v>
      </c>
      <c r="J193" s="23" t="s">
        <v>855</v>
      </c>
      <c r="K193" s="22" t="s">
        <v>28</v>
      </c>
      <c r="L193" s="22" t="s">
        <v>591</v>
      </c>
      <c r="M193" s="24" t="s">
        <v>39</v>
      </c>
      <c r="N193" s="23">
        <v>442.11</v>
      </c>
      <c r="O193" s="46"/>
      <c r="P193" s="11">
        <f t="shared" si="112"/>
        <v>0</v>
      </c>
      <c r="Q193" s="7" t="str">
        <f t="shared" si="114"/>
        <v>OK</v>
      </c>
      <c r="R193" s="8" t="str">
        <f t="shared" si="114"/>
        <v>OK</v>
      </c>
      <c r="S193" s="8" t="str">
        <f t="shared" si="114"/>
        <v>OK</v>
      </c>
      <c r="T193" s="8" t="str">
        <f>IF(G193&gt;=O193,"OK","ERRO")</f>
        <v>OK</v>
      </c>
      <c r="U193" s="8" t="str">
        <f>IF(P193&lt;=H193,"OK","ERRO")</f>
        <v>OK</v>
      </c>
      <c r="V193" s="9">
        <f>IFERROR(P193/H193,"-")</f>
        <v>0</v>
      </c>
    </row>
    <row r="194" spans="1:22" ht="38.25" x14ac:dyDescent="0.2">
      <c r="A194" s="22" t="s">
        <v>592</v>
      </c>
      <c r="B194" s="23" t="s">
        <v>856</v>
      </c>
      <c r="C194" s="22" t="s">
        <v>28</v>
      </c>
      <c r="D194" s="22" t="s">
        <v>593</v>
      </c>
      <c r="E194" s="24" t="s">
        <v>39</v>
      </c>
      <c r="F194" s="23">
        <v>448</v>
      </c>
      <c r="G194" s="11">
        <v>28.55</v>
      </c>
      <c r="H194" s="11">
        <v>12790.4</v>
      </c>
      <c r="I194" s="22" t="s">
        <v>592</v>
      </c>
      <c r="J194" s="23" t="s">
        <v>856</v>
      </c>
      <c r="K194" s="22" t="s">
        <v>28</v>
      </c>
      <c r="L194" s="22" t="s">
        <v>593</v>
      </c>
      <c r="M194" s="24" t="s">
        <v>39</v>
      </c>
      <c r="N194" s="23">
        <v>448</v>
      </c>
      <c r="O194" s="46"/>
      <c r="P194" s="11">
        <f t="shared" si="112"/>
        <v>0</v>
      </c>
      <c r="Q194" s="7" t="str">
        <f t="shared" ref="Q194:S200" si="115">IF(D194=L194,"OK","ERRO")</f>
        <v>OK</v>
      </c>
      <c r="R194" s="8" t="str">
        <f t="shared" si="115"/>
        <v>OK</v>
      </c>
      <c r="S194" s="8" t="str">
        <f t="shared" si="115"/>
        <v>OK</v>
      </c>
      <c r="T194" s="8" t="str">
        <f t="shared" ref="T194:T199" si="116">IF(G194&gt;=O194,"OK","ERRO")</f>
        <v>OK</v>
      </c>
      <c r="U194" s="8" t="str">
        <f t="shared" ref="U194:U199" si="117">IF(P194&lt;=H194,"OK","ERRO")</f>
        <v>OK</v>
      </c>
      <c r="V194" s="9">
        <f t="shared" ref="V194:V199" si="118">IFERROR(P194/H194,"-")</f>
        <v>0</v>
      </c>
    </row>
    <row r="195" spans="1:22" ht="38.25" x14ac:dyDescent="0.2">
      <c r="A195" s="22" t="s">
        <v>594</v>
      </c>
      <c r="B195" s="23" t="s">
        <v>595</v>
      </c>
      <c r="C195" s="22" t="s">
        <v>17</v>
      </c>
      <c r="D195" s="22" t="s">
        <v>596</v>
      </c>
      <c r="E195" s="24" t="s">
        <v>39</v>
      </c>
      <c r="F195" s="23">
        <v>174</v>
      </c>
      <c r="G195" s="11">
        <v>60.64</v>
      </c>
      <c r="H195" s="11">
        <v>10551.36</v>
      </c>
      <c r="I195" s="22" t="s">
        <v>594</v>
      </c>
      <c r="J195" s="23" t="s">
        <v>595</v>
      </c>
      <c r="K195" s="22" t="s">
        <v>17</v>
      </c>
      <c r="L195" s="22" t="s">
        <v>596</v>
      </c>
      <c r="M195" s="24" t="s">
        <v>39</v>
      </c>
      <c r="N195" s="23">
        <v>174</v>
      </c>
      <c r="O195" s="46"/>
      <c r="P195" s="11">
        <f t="shared" si="112"/>
        <v>0</v>
      </c>
      <c r="Q195" s="7" t="str">
        <f t="shared" si="115"/>
        <v>OK</v>
      </c>
      <c r="R195" s="8" t="str">
        <f t="shared" si="115"/>
        <v>OK</v>
      </c>
      <c r="S195" s="8" t="str">
        <f t="shared" si="115"/>
        <v>OK</v>
      </c>
      <c r="T195" s="8" t="str">
        <f t="shared" si="116"/>
        <v>OK</v>
      </c>
      <c r="U195" s="8" t="str">
        <f t="shared" si="117"/>
        <v>OK</v>
      </c>
      <c r="V195" s="9">
        <f t="shared" si="118"/>
        <v>0</v>
      </c>
    </row>
    <row r="196" spans="1:22" ht="38.25" x14ac:dyDescent="0.2">
      <c r="A196" s="22" t="s">
        <v>597</v>
      </c>
      <c r="B196" s="23" t="s">
        <v>598</v>
      </c>
      <c r="C196" s="22" t="s">
        <v>17</v>
      </c>
      <c r="D196" s="22" t="s">
        <v>599</v>
      </c>
      <c r="E196" s="24" t="s">
        <v>39</v>
      </c>
      <c r="F196" s="23">
        <v>20</v>
      </c>
      <c r="G196" s="11">
        <v>76.790000000000006</v>
      </c>
      <c r="H196" s="11">
        <v>1535.8</v>
      </c>
      <c r="I196" s="22" t="s">
        <v>597</v>
      </c>
      <c r="J196" s="23" t="s">
        <v>598</v>
      </c>
      <c r="K196" s="22" t="s">
        <v>17</v>
      </c>
      <c r="L196" s="22" t="s">
        <v>599</v>
      </c>
      <c r="M196" s="24" t="s">
        <v>39</v>
      </c>
      <c r="N196" s="23">
        <v>20</v>
      </c>
      <c r="O196" s="46"/>
      <c r="P196" s="11">
        <f t="shared" si="112"/>
        <v>0</v>
      </c>
      <c r="Q196" s="7" t="str">
        <f t="shared" si="115"/>
        <v>OK</v>
      </c>
      <c r="R196" s="8" t="str">
        <f t="shared" si="115"/>
        <v>OK</v>
      </c>
      <c r="S196" s="8" t="str">
        <f t="shared" si="115"/>
        <v>OK</v>
      </c>
      <c r="T196" s="8" t="str">
        <f t="shared" si="116"/>
        <v>OK</v>
      </c>
      <c r="U196" s="8" t="str">
        <f t="shared" si="117"/>
        <v>OK</v>
      </c>
      <c r="V196" s="9">
        <f t="shared" si="118"/>
        <v>0</v>
      </c>
    </row>
    <row r="197" spans="1:22" ht="38.25" x14ac:dyDescent="0.2">
      <c r="A197" s="22" t="s">
        <v>600</v>
      </c>
      <c r="B197" s="23" t="s">
        <v>224</v>
      </c>
      <c r="C197" s="22" t="s">
        <v>28</v>
      </c>
      <c r="D197" s="22" t="s">
        <v>225</v>
      </c>
      <c r="E197" s="24" t="s">
        <v>39</v>
      </c>
      <c r="F197" s="23">
        <v>24</v>
      </c>
      <c r="G197" s="11">
        <v>22.98</v>
      </c>
      <c r="H197" s="11">
        <v>551.52</v>
      </c>
      <c r="I197" s="22" t="s">
        <v>600</v>
      </c>
      <c r="J197" s="23" t="s">
        <v>224</v>
      </c>
      <c r="K197" s="22" t="s">
        <v>28</v>
      </c>
      <c r="L197" s="22" t="s">
        <v>225</v>
      </c>
      <c r="M197" s="24" t="s">
        <v>39</v>
      </c>
      <c r="N197" s="23">
        <v>24</v>
      </c>
      <c r="O197" s="46"/>
      <c r="P197" s="11">
        <f t="shared" si="112"/>
        <v>0</v>
      </c>
      <c r="Q197" s="7" t="str">
        <f t="shared" si="115"/>
        <v>OK</v>
      </c>
      <c r="R197" s="8" t="str">
        <f t="shared" si="115"/>
        <v>OK</v>
      </c>
      <c r="S197" s="8" t="str">
        <f t="shared" si="115"/>
        <v>OK</v>
      </c>
      <c r="T197" s="8" t="str">
        <f t="shared" si="116"/>
        <v>OK</v>
      </c>
      <c r="U197" s="8" t="str">
        <f t="shared" si="117"/>
        <v>OK</v>
      </c>
      <c r="V197" s="9">
        <f t="shared" si="118"/>
        <v>0</v>
      </c>
    </row>
    <row r="198" spans="1:22" ht="25.5" x14ac:dyDescent="0.2">
      <c r="A198" s="22" t="s">
        <v>601</v>
      </c>
      <c r="B198" s="23" t="s">
        <v>229</v>
      </c>
      <c r="C198" s="22" t="s">
        <v>17</v>
      </c>
      <c r="D198" s="22" t="s">
        <v>230</v>
      </c>
      <c r="E198" s="24" t="s">
        <v>18</v>
      </c>
      <c r="F198" s="23">
        <v>3</v>
      </c>
      <c r="G198" s="11">
        <v>977.97</v>
      </c>
      <c r="H198" s="11">
        <v>2933.91</v>
      </c>
      <c r="I198" s="22" t="s">
        <v>601</v>
      </c>
      <c r="J198" s="23" t="s">
        <v>229</v>
      </c>
      <c r="K198" s="22" t="s">
        <v>17</v>
      </c>
      <c r="L198" s="22" t="s">
        <v>230</v>
      </c>
      <c r="M198" s="24" t="s">
        <v>18</v>
      </c>
      <c r="N198" s="23">
        <v>3</v>
      </c>
      <c r="O198" s="46"/>
      <c r="P198" s="11">
        <f t="shared" si="112"/>
        <v>0</v>
      </c>
      <c r="Q198" s="7" t="str">
        <f t="shared" si="115"/>
        <v>OK</v>
      </c>
      <c r="R198" s="8" t="str">
        <f t="shared" si="115"/>
        <v>OK</v>
      </c>
      <c r="S198" s="8" t="str">
        <f t="shared" si="115"/>
        <v>OK</v>
      </c>
      <c r="T198" s="8" t="str">
        <f t="shared" si="116"/>
        <v>OK</v>
      </c>
      <c r="U198" s="8" t="str">
        <f t="shared" si="117"/>
        <v>OK</v>
      </c>
      <c r="V198" s="9">
        <f t="shared" si="118"/>
        <v>0</v>
      </c>
    </row>
    <row r="199" spans="1:22" x14ac:dyDescent="0.2">
      <c r="A199" s="22" t="s">
        <v>602</v>
      </c>
      <c r="B199" s="23" t="s">
        <v>232</v>
      </c>
      <c r="C199" s="22" t="s">
        <v>133</v>
      </c>
      <c r="D199" s="22" t="s">
        <v>233</v>
      </c>
      <c r="E199" s="24" t="s">
        <v>18</v>
      </c>
      <c r="F199" s="23">
        <v>26</v>
      </c>
      <c r="G199" s="11">
        <v>22.1</v>
      </c>
      <c r="H199" s="11">
        <v>574.6</v>
      </c>
      <c r="I199" s="22" t="s">
        <v>602</v>
      </c>
      <c r="J199" s="23" t="s">
        <v>232</v>
      </c>
      <c r="K199" s="22" t="s">
        <v>133</v>
      </c>
      <c r="L199" s="22" t="s">
        <v>233</v>
      </c>
      <c r="M199" s="24" t="s">
        <v>18</v>
      </c>
      <c r="N199" s="23">
        <v>26</v>
      </c>
      <c r="O199" s="46"/>
      <c r="P199" s="11">
        <f t="shared" si="112"/>
        <v>0</v>
      </c>
      <c r="Q199" s="7" t="str">
        <f t="shared" si="115"/>
        <v>OK</v>
      </c>
      <c r="R199" s="8" t="str">
        <f t="shared" si="115"/>
        <v>OK</v>
      </c>
      <c r="S199" s="8" t="str">
        <f t="shared" si="115"/>
        <v>OK</v>
      </c>
      <c r="T199" s="8" t="str">
        <f t="shared" si="116"/>
        <v>OK</v>
      </c>
      <c r="U199" s="8" t="str">
        <f t="shared" si="117"/>
        <v>OK</v>
      </c>
      <c r="V199" s="9">
        <f t="shared" si="118"/>
        <v>0</v>
      </c>
    </row>
    <row r="200" spans="1:22" ht="25.5" x14ac:dyDescent="0.2">
      <c r="A200" s="22" t="s">
        <v>603</v>
      </c>
      <c r="B200" s="23" t="s">
        <v>604</v>
      </c>
      <c r="C200" s="22" t="s">
        <v>17</v>
      </c>
      <c r="D200" s="22" t="s">
        <v>605</v>
      </c>
      <c r="E200" s="24" t="s">
        <v>39</v>
      </c>
      <c r="F200" s="23">
        <v>12</v>
      </c>
      <c r="G200" s="11">
        <v>133.07</v>
      </c>
      <c r="H200" s="11">
        <v>1596.84</v>
      </c>
      <c r="I200" s="22" t="s">
        <v>603</v>
      </c>
      <c r="J200" s="23" t="s">
        <v>604</v>
      </c>
      <c r="K200" s="22" t="s">
        <v>17</v>
      </c>
      <c r="L200" s="22" t="s">
        <v>605</v>
      </c>
      <c r="M200" s="24" t="s">
        <v>39</v>
      </c>
      <c r="N200" s="23">
        <v>12</v>
      </c>
      <c r="O200" s="46"/>
      <c r="P200" s="11">
        <f t="shared" si="112"/>
        <v>0</v>
      </c>
      <c r="Q200" s="7" t="str">
        <f t="shared" si="115"/>
        <v>OK</v>
      </c>
      <c r="R200" s="8" t="str">
        <f t="shared" si="115"/>
        <v>OK</v>
      </c>
      <c r="S200" s="8" t="str">
        <f t="shared" si="115"/>
        <v>OK</v>
      </c>
      <c r="T200" s="8" t="str">
        <f>IF(G200&gt;=O200,"OK","ERRO")</f>
        <v>OK</v>
      </c>
      <c r="U200" s="8" t="str">
        <f>IF(P200&lt;=H200,"OK","ERRO")</f>
        <v>OK</v>
      </c>
      <c r="V200" s="9">
        <f>IFERROR(P200/H200,"-")</f>
        <v>0</v>
      </c>
    </row>
    <row r="201" spans="1:22" x14ac:dyDescent="0.2">
      <c r="A201" s="19" t="s">
        <v>606</v>
      </c>
      <c r="B201" s="19"/>
      <c r="C201" s="19"/>
      <c r="D201" s="19" t="s">
        <v>607</v>
      </c>
      <c r="E201" s="19"/>
      <c r="F201" s="20"/>
      <c r="G201" s="19"/>
      <c r="H201" s="21">
        <v>30304.17</v>
      </c>
      <c r="I201" s="19" t="s">
        <v>606</v>
      </c>
      <c r="J201" s="19"/>
      <c r="K201" s="19"/>
      <c r="L201" s="19" t="s">
        <v>607</v>
      </c>
      <c r="M201" s="19"/>
      <c r="N201" s="20"/>
      <c r="O201" s="45"/>
      <c r="P201" s="21">
        <f>SUM(P202:P207)</f>
        <v>0</v>
      </c>
      <c r="Q201" s="5"/>
      <c r="R201" s="6"/>
      <c r="S201" s="6"/>
      <c r="T201" s="6"/>
      <c r="U201" s="6"/>
      <c r="V201" s="6"/>
    </row>
    <row r="202" spans="1:22" ht="25.5" x14ac:dyDescent="0.2">
      <c r="A202" s="22" t="s">
        <v>608</v>
      </c>
      <c r="B202" s="23" t="s">
        <v>609</v>
      </c>
      <c r="C202" s="22" t="s">
        <v>17</v>
      </c>
      <c r="D202" s="22" t="s">
        <v>610</v>
      </c>
      <c r="E202" s="24" t="s">
        <v>18</v>
      </c>
      <c r="F202" s="23">
        <v>1</v>
      </c>
      <c r="G202" s="11">
        <v>1745.25</v>
      </c>
      <c r="H202" s="11">
        <v>1745.25</v>
      </c>
      <c r="I202" s="22" t="s">
        <v>608</v>
      </c>
      <c r="J202" s="23" t="s">
        <v>609</v>
      </c>
      <c r="K202" s="22" t="s">
        <v>17</v>
      </c>
      <c r="L202" s="22" t="s">
        <v>610</v>
      </c>
      <c r="M202" s="24" t="s">
        <v>18</v>
      </c>
      <c r="N202" s="23">
        <v>1</v>
      </c>
      <c r="O202" s="46"/>
      <c r="P202" s="11">
        <f t="shared" ref="P202:P207" si="119">O202*N202</f>
        <v>0</v>
      </c>
      <c r="Q202" s="7" t="str">
        <f t="shared" ref="Q201:Q214" si="120">IF(D202=L202,"OK","ERRO")</f>
        <v>OK</v>
      </c>
      <c r="R202" s="8" t="str">
        <f t="shared" ref="R201:R214" si="121">IF(E202=M202,"OK","ERRO")</f>
        <v>OK</v>
      </c>
      <c r="S202" s="8" t="str">
        <f t="shared" ref="S201:S214" si="122">IF(F202=N202,"OK","ERRO")</f>
        <v>OK</v>
      </c>
      <c r="T202" s="8" t="str">
        <f t="shared" ref="T201:T214" si="123">IF(G202&gt;=O202,"OK","ERRO")</f>
        <v>OK</v>
      </c>
      <c r="U202" s="8" t="str">
        <f t="shared" ref="U201:U214" si="124">IF(P202&lt;=H202,"OK","ERRO")</f>
        <v>OK</v>
      </c>
      <c r="V202" s="9">
        <f t="shared" ref="V201:V214" si="125">IFERROR(P202/H202,"-")</f>
        <v>0</v>
      </c>
    </row>
    <row r="203" spans="1:22" ht="25.5" x14ac:dyDescent="0.2">
      <c r="A203" s="22" t="s">
        <v>611</v>
      </c>
      <c r="B203" s="23" t="s">
        <v>612</v>
      </c>
      <c r="C203" s="22" t="s">
        <v>17</v>
      </c>
      <c r="D203" s="22" t="s">
        <v>613</v>
      </c>
      <c r="E203" s="24" t="s">
        <v>18</v>
      </c>
      <c r="F203" s="23">
        <v>1</v>
      </c>
      <c r="G203" s="11">
        <v>13229.63</v>
      </c>
      <c r="H203" s="11">
        <v>13229.63</v>
      </c>
      <c r="I203" s="22" t="s">
        <v>611</v>
      </c>
      <c r="J203" s="23" t="s">
        <v>612</v>
      </c>
      <c r="K203" s="22" t="s">
        <v>17</v>
      </c>
      <c r="L203" s="22" t="s">
        <v>613</v>
      </c>
      <c r="M203" s="24" t="s">
        <v>18</v>
      </c>
      <c r="N203" s="23">
        <v>1</v>
      </c>
      <c r="O203" s="46"/>
      <c r="P203" s="11">
        <f t="shared" si="119"/>
        <v>0</v>
      </c>
      <c r="Q203" s="7" t="str">
        <f t="shared" si="120"/>
        <v>OK</v>
      </c>
      <c r="R203" s="8" t="str">
        <f t="shared" si="121"/>
        <v>OK</v>
      </c>
      <c r="S203" s="8" t="str">
        <f t="shared" si="122"/>
        <v>OK</v>
      </c>
      <c r="T203" s="8" t="str">
        <f t="shared" si="123"/>
        <v>OK</v>
      </c>
      <c r="U203" s="8" t="str">
        <f t="shared" si="124"/>
        <v>OK</v>
      </c>
      <c r="V203" s="9">
        <f t="shared" si="125"/>
        <v>0</v>
      </c>
    </row>
    <row r="204" spans="1:22" ht="25.5" x14ac:dyDescent="0.2">
      <c r="A204" s="22" t="s">
        <v>614</v>
      </c>
      <c r="B204" s="23" t="s">
        <v>615</v>
      </c>
      <c r="C204" s="22" t="s">
        <v>17</v>
      </c>
      <c r="D204" s="22" t="s">
        <v>616</v>
      </c>
      <c r="E204" s="24" t="s">
        <v>18</v>
      </c>
      <c r="F204" s="23">
        <v>1</v>
      </c>
      <c r="G204" s="11">
        <v>7137.02</v>
      </c>
      <c r="H204" s="11">
        <v>7137.02</v>
      </c>
      <c r="I204" s="22" t="s">
        <v>614</v>
      </c>
      <c r="J204" s="23" t="s">
        <v>615</v>
      </c>
      <c r="K204" s="22" t="s">
        <v>17</v>
      </c>
      <c r="L204" s="22" t="s">
        <v>616</v>
      </c>
      <c r="M204" s="24" t="s">
        <v>18</v>
      </c>
      <c r="N204" s="23">
        <v>1</v>
      </c>
      <c r="O204" s="46"/>
      <c r="P204" s="11">
        <f t="shared" si="119"/>
        <v>0</v>
      </c>
      <c r="Q204" s="7" t="str">
        <f t="shared" si="120"/>
        <v>OK</v>
      </c>
      <c r="R204" s="8" t="str">
        <f t="shared" si="121"/>
        <v>OK</v>
      </c>
      <c r="S204" s="8" t="str">
        <f t="shared" si="122"/>
        <v>OK</v>
      </c>
      <c r="T204" s="8" t="str">
        <f t="shared" si="123"/>
        <v>OK</v>
      </c>
      <c r="U204" s="8" t="str">
        <f t="shared" si="124"/>
        <v>OK</v>
      </c>
      <c r="V204" s="9">
        <f t="shared" si="125"/>
        <v>0</v>
      </c>
    </row>
    <row r="205" spans="1:22" ht="25.5" x14ac:dyDescent="0.2">
      <c r="A205" s="22" t="s">
        <v>617</v>
      </c>
      <c r="B205" s="23" t="s">
        <v>618</v>
      </c>
      <c r="C205" s="22" t="s">
        <v>17</v>
      </c>
      <c r="D205" s="22" t="s">
        <v>619</v>
      </c>
      <c r="E205" s="24" t="s">
        <v>18</v>
      </c>
      <c r="F205" s="23">
        <v>1</v>
      </c>
      <c r="G205" s="11">
        <v>4282.99</v>
      </c>
      <c r="H205" s="11">
        <v>4282.99</v>
      </c>
      <c r="I205" s="22" t="s">
        <v>617</v>
      </c>
      <c r="J205" s="23" t="s">
        <v>618</v>
      </c>
      <c r="K205" s="22" t="s">
        <v>17</v>
      </c>
      <c r="L205" s="22" t="s">
        <v>619</v>
      </c>
      <c r="M205" s="24" t="s">
        <v>18</v>
      </c>
      <c r="N205" s="23">
        <v>1</v>
      </c>
      <c r="O205" s="46"/>
      <c r="P205" s="11">
        <f t="shared" si="119"/>
        <v>0</v>
      </c>
      <c r="Q205" s="7" t="str">
        <f t="shared" si="120"/>
        <v>OK</v>
      </c>
      <c r="R205" s="8" t="str">
        <f t="shared" si="121"/>
        <v>OK</v>
      </c>
      <c r="S205" s="8" t="str">
        <f t="shared" si="122"/>
        <v>OK</v>
      </c>
      <c r="T205" s="8" t="str">
        <f t="shared" si="123"/>
        <v>OK</v>
      </c>
      <c r="U205" s="8" t="str">
        <f t="shared" si="124"/>
        <v>OK</v>
      </c>
      <c r="V205" s="9">
        <f t="shared" si="125"/>
        <v>0</v>
      </c>
    </row>
    <row r="206" spans="1:22" ht="25.5" x14ac:dyDescent="0.2">
      <c r="A206" s="22" t="s">
        <v>620</v>
      </c>
      <c r="B206" s="23" t="s">
        <v>621</v>
      </c>
      <c r="C206" s="22" t="s">
        <v>17</v>
      </c>
      <c r="D206" s="22" t="s">
        <v>622</v>
      </c>
      <c r="E206" s="24" t="s">
        <v>18</v>
      </c>
      <c r="F206" s="23">
        <v>1</v>
      </c>
      <c r="G206" s="11">
        <v>3555.48</v>
      </c>
      <c r="H206" s="11">
        <v>3555.48</v>
      </c>
      <c r="I206" s="22" t="s">
        <v>620</v>
      </c>
      <c r="J206" s="23" t="s">
        <v>621</v>
      </c>
      <c r="K206" s="22" t="s">
        <v>17</v>
      </c>
      <c r="L206" s="22" t="s">
        <v>622</v>
      </c>
      <c r="M206" s="24" t="s">
        <v>18</v>
      </c>
      <c r="N206" s="23">
        <v>1</v>
      </c>
      <c r="O206" s="46"/>
      <c r="P206" s="11">
        <f t="shared" si="119"/>
        <v>0</v>
      </c>
      <c r="Q206" s="7" t="str">
        <f t="shared" si="120"/>
        <v>OK</v>
      </c>
      <c r="R206" s="8" t="str">
        <f t="shared" si="121"/>
        <v>OK</v>
      </c>
      <c r="S206" s="8" t="str">
        <f t="shared" si="122"/>
        <v>OK</v>
      </c>
      <c r="T206" s="8" t="str">
        <f t="shared" si="123"/>
        <v>OK</v>
      </c>
      <c r="U206" s="8" t="str">
        <f t="shared" si="124"/>
        <v>OK</v>
      </c>
      <c r="V206" s="9">
        <f t="shared" si="125"/>
        <v>0</v>
      </c>
    </row>
    <row r="207" spans="1:22" x14ac:dyDescent="0.2">
      <c r="A207" s="22" t="s">
        <v>623</v>
      </c>
      <c r="B207" s="23" t="s">
        <v>857</v>
      </c>
      <c r="C207" s="22" t="s">
        <v>133</v>
      </c>
      <c r="D207" s="22" t="s">
        <v>624</v>
      </c>
      <c r="E207" s="24" t="s">
        <v>18</v>
      </c>
      <c r="F207" s="23">
        <v>1</v>
      </c>
      <c r="G207" s="11">
        <v>353.8</v>
      </c>
      <c r="H207" s="11">
        <v>353.8</v>
      </c>
      <c r="I207" s="22" t="s">
        <v>623</v>
      </c>
      <c r="J207" s="23" t="s">
        <v>857</v>
      </c>
      <c r="K207" s="22" t="s">
        <v>133</v>
      </c>
      <c r="L207" s="22" t="s">
        <v>624</v>
      </c>
      <c r="M207" s="24" t="s">
        <v>18</v>
      </c>
      <c r="N207" s="23">
        <v>1</v>
      </c>
      <c r="O207" s="46"/>
      <c r="P207" s="11">
        <f t="shared" si="119"/>
        <v>0</v>
      </c>
      <c r="Q207" s="7" t="str">
        <f t="shared" si="120"/>
        <v>OK</v>
      </c>
      <c r="R207" s="8" t="str">
        <f t="shared" si="121"/>
        <v>OK</v>
      </c>
      <c r="S207" s="8" t="str">
        <f t="shared" si="122"/>
        <v>OK</v>
      </c>
      <c r="T207" s="8" t="str">
        <f t="shared" si="123"/>
        <v>OK</v>
      </c>
      <c r="U207" s="8" t="str">
        <f t="shared" si="124"/>
        <v>OK</v>
      </c>
      <c r="V207" s="9">
        <f t="shared" si="125"/>
        <v>0</v>
      </c>
    </row>
    <row r="208" spans="1:22" x14ac:dyDescent="0.2">
      <c r="A208" s="19" t="s">
        <v>625</v>
      </c>
      <c r="B208" s="19"/>
      <c r="C208" s="19"/>
      <c r="D208" s="19" t="s">
        <v>238</v>
      </c>
      <c r="E208" s="19"/>
      <c r="F208" s="20"/>
      <c r="G208" s="19"/>
      <c r="H208" s="21">
        <v>11581.1</v>
      </c>
      <c r="I208" s="19" t="s">
        <v>625</v>
      </c>
      <c r="J208" s="19"/>
      <c r="K208" s="19"/>
      <c r="L208" s="19" t="s">
        <v>238</v>
      </c>
      <c r="M208" s="19"/>
      <c r="N208" s="20"/>
      <c r="O208" s="45"/>
      <c r="P208" s="21">
        <f>SUM(P209:P214)</f>
        <v>0</v>
      </c>
      <c r="Q208" s="5"/>
      <c r="R208" s="6"/>
      <c r="S208" s="6"/>
      <c r="T208" s="6"/>
      <c r="U208" s="6"/>
      <c r="V208" s="6"/>
    </row>
    <row r="209" spans="1:22" ht="25.5" x14ac:dyDescent="0.2">
      <c r="A209" s="22" t="s">
        <v>626</v>
      </c>
      <c r="B209" s="23" t="s">
        <v>858</v>
      </c>
      <c r="C209" s="22" t="s">
        <v>28</v>
      </c>
      <c r="D209" s="22" t="s">
        <v>627</v>
      </c>
      <c r="E209" s="24" t="s">
        <v>18</v>
      </c>
      <c r="F209" s="23">
        <v>93</v>
      </c>
      <c r="G209" s="11">
        <v>61.36</v>
      </c>
      <c r="H209" s="11">
        <v>5706.48</v>
      </c>
      <c r="I209" s="22" t="s">
        <v>626</v>
      </c>
      <c r="J209" s="23" t="s">
        <v>858</v>
      </c>
      <c r="K209" s="22" t="s">
        <v>28</v>
      </c>
      <c r="L209" s="22" t="s">
        <v>627</v>
      </c>
      <c r="M209" s="24" t="s">
        <v>18</v>
      </c>
      <c r="N209" s="23">
        <v>93</v>
      </c>
      <c r="O209" s="46"/>
      <c r="P209" s="11">
        <f t="shared" ref="P209:P214" si="126">O209*N209</f>
        <v>0</v>
      </c>
      <c r="Q209" s="7" t="str">
        <f t="shared" si="120"/>
        <v>OK</v>
      </c>
      <c r="R209" s="8" t="str">
        <f t="shared" si="121"/>
        <v>OK</v>
      </c>
      <c r="S209" s="8" t="str">
        <f t="shared" si="122"/>
        <v>OK</v>
      </c>
      <c r="T209" s="8" t="str">
        <f t="shared" si="123"/>
        <v>OK</v>
      </c>
      <c r="U209" s="8" t="str">
        <f t="shared" si="124"/>
        <v>OK</v>
      </c>
      <c r="V209" s="9">
        <f t="shared" si="125"/>
        <v>0</v>
      </c>
    </row>
    <row r="210" spans="1:22" ht="25.5" x14ac:dyDescent="0.2">
      <c r="A210" s="22" t="s">
        <v>628</v>
      </c>
      <c r="B210" s="23" t="s">
        <v>859</v>
      </c>
      <c r="C210" s="22" t="s">
        <v>28</v>
      </c>
      <c r="D210" s="22" t="s">
        <v>629</v>
      </c>
      <c r="E210" s="24" t="s">
        <v>18</v>
      </c>
      <c r="F210" s="23">
        <v>2</v>
      </c>
      <c r="G210" s="11">
        <v>90.89</v>
      </c>
      <c r="H210" s="11">
        <v>181.78</v>
      </c>
      <c r="I210" s="22" t="s">
        <v>628</v>
      </c>
      <c r="J210" s="23" t="s">
        <v>859</v>
      </c>
      <c r="K210" s="22" t="s">
        <v>28</v>
      </c>
      <c r="L210" s="22" t="s">
        <v>629</v>
      </c>
      <c r="M210" s="24" t="s">
        <v>18</v>
      </c>
      <c r="N210" s="23">
        <v>2</v>
      </c>
      <c r="O210" s="46"/>
      <c r="P210" s="11">
        <f t="shared" si="126"/>
        <v>0</v>
      </c>
      <c r="Q210" s="7" t="str">
        <f t="shared" si="120"/>
        <v>OK</v>
      </c>
      <c r="R210" s="8" t="str">
        <f t="shared" si="121"/>
        <v>OK</v>
      </c>
      <c r="S210" s="8" t="str">
        <f t="shared" si="122"/>
        <v>OK</v>
      </c>
      <c r="T210" s="8" t="str">
        <f t="shared" si="123"/>
        <v>OK</v>
      </c>
      <c r="U210" s="8" t="str">
        <f t="shared" si="124"/>
        <v>OK</v>
      </c>
      <c r="V210" s="9">
        <f t="shared" si="125"/>
        <v>0</v>
      </c>
    </row>
    <row r="211" spans="1:22" ht="25.5" x14ac:dyDescent="0.2">
      <c r="A211" s="22" t="s">
        <v>630</v>
      </c>
      <c r="B211" s="23" t="s">
        <v>631</v>
      </c>
      <c r="C211" s="22" t="s">
        <v>17</v>
      </c>
      <c r="D211" s="22" t="s">
        <v>632</v>
      </c>
      <c r="E211" s="24" t="s">
        <v>18</v>
      </c>
      <c r="F211" s="23">
        <v>10</v>
      </c>
      <c r="G211" s="11">
        <v>99.19</v>
      </c>
      <c r="H211" s="11">
        <v>991.9</v>
      </c>
      <c r="I211" s="22" t="s">
        <v>630</v>
      </c>
      <c r="J211" s="23" t="s">
        <v>631</v>
      </c>
      <c r="K211" s="22" t="s">
        <v>17</v>
      </c>
      <c r="L211" s="22" t="s">
        <v>632</v>
      </c>
      <c r="M211" s="24" t="s">
        <v>18</v>
      </c>
      <c r="N211" s="23">
        <v>10</v>
      </c>
      <c r="O211" s="46"/>
      <c r="P211" s="11">
        <f t="shared" si="126"/>
        <v>0</v>
      </c>
      <c r="Q211" s="7" t="str">
        <f t="shared" si="120"/>
        <v>OK</v>
      </c>
      <c r="R211" s="8" t="str">
        <f t="shared" si="121"/>
        <v>OK</v>
      </c>
      <c r="S211" s="8" t="str">
        <f t="shared" si="122"/>
        <v>OK</v>
      </c>
      <c r="T211" s="8" t="str">
        <f t="shared" si="123"/>
        <v>OK</v>
      </c>
      <c r="U211" s="8" t="str">
        <f t="shared" si="124"/>
        <v>OK</v>
      </c>
      <c r="V211" s="9">
        <f t="shared" si="125"/>
        <v>0</v>
      </c>
    </row>
    <row r="212" spans="1:22" ht="51" x14ac:dyDescent="0.2">
      <c r="A212" s="22" t="s">
        <v>633</v>
      </c>
      <c r="B212" s="23" t="s">
        <v>253</v>
      </c>
      <c r="C212" s="22" t="s">
        <v>17</v>
      </c>
      <c r="D212" s="22" t="s">
        <v>254</v>
      </c>
      <c r="E212" s="24" t="s">
        <v>18</v>
      </c>
      <c r="F212" s="23">
        <v>121</v>
      </c>
      <c r="G212" s="11">
        <v>32.99</v>
      </c>
      <c r="H212" s="11">
        <v>3991.79</v>
      </c>
      <c r="I212" s="22" t="s">
        <v>633</v>
      </c>
      <c r="J212" s="23" t="s">
        <v>253</v>
      </c>
      <c r="K212" s="22" t="s">
        <v>17</v>
      </c>
      <c r="L212" s="22" t="s">
        <v>254</v>
      </c>
      <c r="M212" s="24" t="s">
        <v>18</v>
      </c>
      <c r="N212" s="23">
        <v>121</v>
      </c>
      <c r="O212" s="46"/>
      <c r="P212" s="11">
        <f t="shared" si="126"/>
        <v>0</v>
      </c>
      <c r="Q212" s="7" t="str">
        <f t="shared" si="120"/>
        <v>OK</v>
      </c>
      <c r="R212" s="8" t="str">
        <f t="shared" si="121"/>
        <v>OK</v>
      </c>
      <c r="S212" s="8" t="str">
        <f t="shared" si="122"/>
        <v>OK</v>
      </c>
      <c r="T212" s="8" t="str">
        <f t="shared" si="123"/>
        <v>OK</v>
      </c>
      <c r="U212" s="8" t="str">
        <f t="shared" si="124"/>
        <v>OK</v>
      </c>
      <c r="V212" s="9">
        <f t="shared" si="125"/>
        <v>0</v>
      </c>
    </row>
    <row r="213" spans="1:22" ht="25.5" x14ac:dyDescent="0.2">
      <c r="A213" s="22" t="s">
        <v>634</v>
      </c>
      <c r="B213" s="23" t="s">
        <v>860</v>
      </c>
      <c r="C213" s="22" t="s">
        <v>28</v>
      </c>
      <c r="D213" s="22" t="s">
        <v>635</v>
      </c>
      <c r="E213" s="24" t="s">
        <v>18</v>
      </c>
      <c r="F213" s="23">
        <v>5</v>
      </c>
      <c r="G213" s="11">
        <v>49.77</v>
      </c>
      <c r="H213" s="11">
        <v>248.85</v>
      </c>
      <c r="I213" s="22" t="s">
        <v>634</v>
      </c>
      <c r="J213" s="23" t="s">
        <v>860</v>
      </c>
      <c r="K213" s="22" t="s">
        <v>28</v>
      </c>
      <c r="L213" s="22" t="s">
        <v>635</v>
      </c>
      <c r="M213" s="24" t="s">
        <v>18</v>
      </c>
      <c r="N213" s="23">
        <v>5</v>
      </c>
      <c r="O213" s="46"/>
      <c r="P213" s="11">
        <f t="shared" si="126"/>
        <v>0</v>
      </c>
      <c r="Q213" s="7" t="str">
        <f t="shared" si="120"/>
        <v>OK</v>
      </c>
      <c r="R213" s="8" t="str">
        <f t="shared" si="121"/>
        <v>OK</v>
      </c>
      <c r="S213" s="8" t="str">
        <f t="shared" si="122"/>
        <v>OK</v>
      </c>
      <c r="T213" s="8" t="str">
        <f t="shared" si="123"/>
        <v>OK</v>
      </c>
      <c r="U213" s="8" t="str">
        <f t="shared" si="124"/>
        <v>OK</v>
      </c>
      <c r="V213" s="9">
        <f t="shared" si="125"/>
        <v>0</v>
      </c>
    </row>
    <row r="214" spans="1:22" x14ac:dyDescent="0.2">
      <c r="A214" s="22" t="s">
        <v>636</v>
      </c>
      <c r="B214" s="23" t="s">
        <v>861</v>
      </c>
      <c r="C214" s="22" t="s">
        <v>133</v>
      </c>
      <c r="D214" s="22" t="s">
        <v>637</v>
      </c>
      <c r="E214" s="24" t="s">
        <v>18</v>
      </c>
      <c r="F214" s="23">
        <v>5</v>
      </c>
      <c r="G214" s="11">
        <v>92.06</v>
      </c>
      <c r="H214" s="11">
        <v>460.3</v>
      </c>
      <c r="I214" s="22" t="s">
        <v>636</v>
      </c>
      <c r="J214" s="23" t="s">
        <v>861</v>
      </c>
      <c r="K214" s="22" t="s">
        <v>133</v>
      </c>
      <c r="L214" s="22" t="s">
        <v>637</v>
      </c>
      <c r="M214" s="24" t="s">
        <v>18</v>
      </c>
      <c r="N214" s="23">
        <v>5</v>
      </c>
      <c r="O214" s="46"/>
      <c r="P214" s="11">
        <f t="shared" si="126"/>
        <v>0</v>
      </c>
      <c r="Q214" s="7" t="str">
        <f t="shared" si="120"/>
        <v>OK</v>
      </c>
      <c r="R214" s="8" t="str">
        <f t="shared" si="121"/>
        <v>OK</v>
      </c>
      <c r="S214" s="8" t="str">
        <f t="shared" si="122"/>
        <v>OK</v>
      </c>
      <c r="T214" s="8" t="str">
        <f t="shared" si="123"/>
        <v>OK</v>
      </c>
      <c r="U214" s="8" t="str">
        <f t="shared" si="124"/>
        <v>OK</v>
      </c>
      <c r="V214" s="9">
        <f t="shared" si="125"/>
        <v>0</v>
      </c>
    </row>
    <row r="215" spans="1:22" x14ac:dyDescent="0.2">
      <c r="A215" s="19" t="s">
        <v>638</v>
      </c>
      <c r="B215" s="19"/>
      <c r="C215" s="19"/>
      <c r="D215" s="19" t="s">
        <v>239</v>
      </c>
      <c r="E215" s="19"/>
      <c r="F215" s="20"/>
      <c r="G215" s="19"/>
      <c r="H215" s="21">
        <v>41679.599999999999</v>
      </c>
      <c r="I215" s="19" t="s">
        <v>638</v>
      </c>
      <c r="J215" s="19"/>
      <c r="K215" s="19"/>
      <c r="L215" s="19" t="s">
        <v>239</v>
      </c>
      <c r="M215" s="19"/>
      <c r="N215" s="20"/>
      <c r="O215" s="45"/>
      <c r="P215" s="21">
        <f>SUM(P216:P223)</f>
        <v>0</v>
      </c>
      <c r="Q215" s="5"/>
      <c r="R215" s="6"/>
      <c r="S215" s="6"/>
      <c r="T215" s="6"/>
      <c r="U215" s="6"/>
      <c r="V215" s="6"/>
    </row>
    <row r="216" spans="1:22" ht="38.25" x14ac:dyDescent="0.2">
      <c r="A216" s="22" t="s">
        <v>639</v>
      </c>
      <c r="B216" s="23" t="s">
        <v>240</v>
      </c>
      <c r="C216" s="22" t="s">
        <v>28</v>
      </c>
      <c r="D216" s="22" t="s">
        <v>241</v>
      </c>
      <c r="E216" s="24" t="s">
        <v>39</v>
      </c>
      <c r="F216" s="23">
        <v>1880</v>
      </c>
      <c r="G216" s="11">
        <v>4.74</v>
      </c>
      <c r="H216" s="11">
        <v>8911.2000000000007</v>
      </c>
      <c r="I216" s="22" t="s">
        <v>639</v>
      </c>
      <c r="J216" s="23" t="s">
        <v>240</v>
      </c>
      <c r="K216" s="22" t="s">
        <v>28</v>
      </c>
      <c r="L216" s="22" t="s">
        <v>241</v>
      </c>
      <c r="M216" s="24" t="s">
        <v>39</v>
      </c>
      <c r="N216" s="23">
        <v>1880</v>
      </c>
      <c r="O216" s="46"/>
      <c r="P216" s="11">
        <f t="shared" ref="P216:P223" si="127">O216*N216</f>
        <v>0</v>
      </c>
      <c r="Q216" s="7" t="str">
        <f t="shared" ref="Q216:S222" si="128">IF(D216=L216,"OK","ERRO")</f>
        <v>OK</v>
      </c>
      <c r="R216" s="8" t="str">
        <f t="shared" si="128"/>
        <v>OK</v>
      </c>
      <c r="S216" s="8" t="str">
        <f t="shared" si="128"/>
        <v>OK</v>
      </c>
      <c r="T216" s="8" t="str">
        <f t="shared" ref="T216:T221" si="129">IF(G216&gt;=O216,"OK","ERRO")</f>
        <v>OK</v>
      </c>
      <c r="U216" s="8" t="str">
        <f t="shared" ref="U216:U221" si="130">IF(P216&lt;=H216,"OK","ERRO")</f>
        <v>OK</v>
      </c>
      <c r="V216" s="9">
        <f t="shared" ref="V216:V221" si="131">IFERROR(P216/H216,"-")</f>
        <v>0</v>
      </c>
    </row>
    <row r="217" spans="1:22" ht="38.25" x14ac:dyDescent="0.2">
      <c r="A217" s="22" t="s">
        <v>640</v>
      </c>
      <c r="B217" s="23" t="s">
        <v>242</v>
      </c>
      <c r="C217" s="22" t="s">
        <v>28</v>
      </c>
      <c r="D217" s="22" t="s">
        <v>243</v>
      </c>
      <c r="E217" s="24" t="s">
        <v>39</v>
      </c>
      <c r="F217" s="23">
        <v>1399</v>
      </c>
      <c r="G217" s="11">
        <v>7.32</v>
      </c>
      <c r="H217" s="11">
        <v>10240.68</v>
      </c>
      <c r="I217" s="22" t="s">
        <v>640</v>
      </c>
      <c r="J217" s="23" t="s">
        <v>242</v>
      </c>
      <c r="K217" s="22" t="s">
        <v>28</v>
      </c>
      <c r="L217" s="22" t="s">
        <v>243</v>
      </c>
      <c r="M217" s="24" t="s">
        <v>39</v>
      </c>
      <c r="N217" s="23">
        <v>1399</v>
      </c>
      <c r="O217" s="46"/>
      <c r="P217" s="11">
        <f t="shared" si="127"/>
        <v>0</v>
      </c>
      <c r="Q217" s="7" t="str">
        <f t="shared" si="128"/>
        <v>OK</v>
      </c>
      <c r="R217" s="8" t="str">
        <f t="shared" si="128"/>
        <v>OK</v>
      </c>
      <c r="S217" s="8" t="str">
        <f t="shared" si="128"/>
        <v>OK</v>
      </c>
      <c r="T217" s="8" t="str">
        <f t="shared" si="129"/>
        <v>OK</v>
      </c>
      <c r="U217" s="8" t="str">
        <f t="shared" si="130"/>
        <v>OK</v>
      </c>
      <c r="V217" s="9">
        <f t="shared" si="131"/>
        <v>0</v>
      </c>
    </row>
    <row r="218" spans="1:22" ht="25.5" x14ac:dyDescent="0.2">
      <c r="A218" s="22" t="s">
        <v>641</v>
      </c>
      <c r="B218" s="23" t="s">
        <v>862</v>
      </c>
      <c r="C218" s="22" t="s">
        <v>28</v>
      </c>
      <c r="D218" s="22" t="s">
        <v>642</v>
      </c>
      <c r="E218" s="24" t="s">
        <v>39</v>
      </c>
      <c r="F218" s="23">
        <v>214</v>
      </c>
      <c r="G218" s="11">
        <v>11.47</v>
      </c>
      <c r="H218" s="11">
        <v>2454.58</v>
      </c>
      <c r="I218" s="22" t="s">
        <v>641</v>
      </c>
      <c r="J218" s="23" t="s">
        <v>862</v>
      </c>
      <c r="K218" s="22" t="s">
        <v>28</v>
      </c>
      <c r="L218" s="22" t="s">
        <v>642</v>
      </c>
      <c r="M218" s="24" t="s">
        <v>39</v>
      </c>
      <c r="N218" s="23">
        <v>214</v>
      </c>
      <c r="O218" s="46"/>
      <c r="P218" s="11">
        <f t="shared" si="127"/>
        <v>0</v>
      </c>
      <c r="Q218" s="7" t="str">
        <f t="shared" si="128"/>
        <v>OK</v>
      </c>
      <c r="R218" s="8" t="str">
        <f t="shared" si="128"/>
        <v>OK</v>
      </c>
      <c r="S218" s="8" t="str">
        <f t="shared" si="128"/>
        <v>OK</v>
      </c>
      <c r="T218" s="8" t="str">
        <f t="shared" si="129"/>
        <v>OK</v>
      </c>
      <c r="U218" s="8" t="str">
        <f t="shared" si="130"/>
        <v>OK</v>
      </c>
      <c r="V218" s="9">
        <f t="shared" si="131"/>
        <v>0</v>
      </c>
    </row>
    <row r="219" spans="1:22" ht="38.25" x14ac:dyDescent="0.2">
      <c r="A219" s="22" t="s">
        <v>643</v>
      </c>
      <c r="B219" s="23" t="s">
        <v>863</v>
      </c>
      <c r="C219" s="22" t="s">
        <v>28</v>
      </c>
      <c r="D219" s="22" t="s">
        <v>644</v>
      </c>
      <c r="E219" s="24" t="s">
        <v>39</v>
      </c>
      <c r="F219" s="23">
        <v>24</v>
      </c>
      <c r="G219" s="11">
        <v>60.53</v>
      </c>
      <c r="H219" s="11">
        <v>1452.72</v>
      </c>
      <c r="I219" s="22" t="s">
        <v>643</v>
      </c>
      <c r="J219" s="23" t="s">
        <v>863</v>
      </c>
      <c r="K219" s="22" t="s">
        <v>28</v>
      </c>
      <c r="L219" s="22" t="s">
        <v>644</v>
      </c>
      <c r="M219" s="24" t="s">
        <v>39</v>
      </c>
      <c r="N219" s="23">
        <v>24</v>
      </c>
      <c r="O219" s="46"/>
      <c r="P219" s="11">
        <f t="shared" si="127"/>
        <v>0</v>
      </c>
      <c r="Q219" s="7" t="str">
        <f t="shared" si="128"/>
        <v>OK</v>
      </c>
      <c r="R219" s="8" t="str">
        <f t="shared" si="128"/>
        <v>OK</v>
      </c>
      <c r="S219" s="8" t="str">
        <f t="shared" si="128"/>
        <v>OK</v>
      </c>
      <c r="T219" s="8" t="str">
        <f t="shared" si="129"/>
        <v>OK</v>
      </c>
      <c r="U219" s="8" t="str">
        <f t="shared" si="130"/>
        <v>OK</v>
      </c>
      <c r="V219" s="9">
        <f t="shared" si="131"/>
        <v>0</v>
      </c>
    </row>
    <row r="220" spans="1:22" ht="38.25" x14ac:dyDescent="0.2">
      <c r="A220" s="22" t="s">
        <v>645</v>
      </c>
      <c r="B220" s="23" t="s">
        <v>864</v>
      </c>
      <c r="C220" s="22" t="s">
        <v>28</v>
      </c>
      <c r="D220" s="22" t="s">
        <v>646</v>
      </c>
      <c r="E220" s="24" t="s">
        <v>39</v>
      </c>
      <c r="F220" s="23">
        <v>96</v>
      </c>
      <c r="G220" s="11">
        <v>108.32</v>
      </c>
      <c r="H220" s="11">
        <v>10398.719999999999</v>
      </c>
      <c r="I220" s="22" t="s">
        <v>645</v>
      </c>
      <c r="J220" s="23" t="s">
        <v>864</v>
      </c>
      <c r="K220" s="22" t="s">
        <v>28</v>
      </c>
      <c r="L220" s="22" t="s">
        <v>646</v>
      </c>
      <c r="M220" s="24" t="s">
        <v>39</v>
      </c>
      <c r="N220" s="23">
        <v>96</v>
      </c>
      <c r="O220" s="46"/>
      <c r="P220" s="11">
        <f t="shared" si="127"/>
        <v>0</v>
      </c>
      <c r="Q220" s="7" t="str">
        <f t="shared" si="128"/>
        <v>OK</v>
      </c>
      <c r="R220" s="8" t="str">
        <f t="shared" si="128"/>
        <v>OK</v>
      </c>
      <c r="S220" s="8" t="str">
        <f t="shared" si="128"/>
        <v>OK</v>
      </c>
      <c r="T220" s="8" t="str">
        <f t="shared" si="129"/>
        <v>OK</v>
      </c>
      <c r="U220" s="8" t="str">
        <f t="shared" si="130"/>
        <v>OK</v>
      </c>
      <c r="V220" s="9">
        <f t="shared" si="131"/>
        <v>0</v>
      </c>
    </row>
    <row r="221" spans="1:22" x14ac:dyDescent="0.2">
      <c r="A221" s="22" t="s">
        <v>647</v>
      </c>
      <c r="B221" s="23" t="s">
        <v>865</v>
      </c>
      <c r="C221" s="22" t="s">
        <v>133</v>
      </c>
      <c r="D221" s="22" t="s">
        <v>648</v>
      </c>
      <c r="E221" s="24" t="s">
        <v>39</v>
      </c>
      <c r="F221" s="23">
        <v>145</v>
      </c>
      <c r="G221" s="11">
        <v>9.92</v>
      </c>
      <c r="H221" s="11">
        <v>1438.4</v>
      </c>
      <c r="I221" s="22" t="s">
        <v>647</v>
      </c>
      <c r="J221" s="23" t="s">
        <v>865</v>
      </c>
      <c r="K221" s="22" t="s">
        <v>133</v>
      </c>
      <c r="L221" s="22" t="s">
        <v>648</v>
      </c>
      <c r="M221" s="24" t="s">
        <v>39</v>
      </c>
      <c r="N221" s="23">
        <v>145</v>
      </c>
      <c r="O221" s="46"/>
      <c r="P221" s="11">
        <f t="shared" si="127"/>
        <v>0</v>
      </c>
      <c r="Q221" s="7" t="str">
        <f t="shared" si="128"/>
        <v>OK</v>
      </c>
      <c r="R221" s="8" t="str">
        <f t="shared" si="128"/>
        <v>OK</v>
      </c>
      <c r="S221" s="8" t="str">
        <f t="shared" si="128"/>
        <v>OK</v>
      </c>
      <c r="T221" s="8" t="str">
        <f t="shared" si="129"/>
        <v>OK</v>
      </c>
      <c r="U221" s="8" t="str">
        <f t="shared" si="130"/>
        <v>OK</v>
      </c>
      <c r="V221" s="9">
        <f t="shared" si="131"/>
        <v>0</v>
      </c>
    </row>
    <row r="222" spans="1:22" ht="38.25" x14ac:dyDescent="0.2">
      <c r="A222" s="22" t="s">
        <v>649</v>
      </c>
      <c r="B222" s="23" t="s">
        <v>244</v>
      </c>
      <c r="C222" s="22" t="s">
        <v>28</v>
      </c>
      <c r="D222" s="22" t="s">
        <v>245</v>
      </c>
      <c r="E222" s="24" t="s">
        <v>39</v>
      </c>
      <c r="F222" s="23">
        <v>18</v>
      </c>
      <c r="G222" s="11">
        <v>41.73</v>
      </c>
      <c r="H222" s="11">
        <v>751.14</v>
      </c>
      <c r="I222" s="22" t="s">
        <v>649</v>
      </c>
      <c r="J222" s="23" t="s">
        <v>244</v>
      </c>
      <c r="K222" s="22" t="s">
        <v>28</v>
      </c>
      <c r="L222" s="22" t="s">
        <v>245</v>
      </c>
      <c r="M222" s="24" t="s">
        <v>39</v>
      </c>
      <c r="N222" s="23">
        <v>18</v>
      </c>
      <c r="O222" s="46"/>
      <c r="P222" s="11">
        <f t="shared" si="127"/>
        <v>0</v>
      </c>
      <c r="Q222" s="7" t="str">
        <f t="shared" si="128"/>
        <v>OK</v>
      </c>
      <c r="R222" s="8" t="str">
        <f t="shared" si="128"/>
        <v>OK</v>
      </c>
      <c r="S222" s="8" t="str">
        <f t="shared" si="128"/>
        <v>OK</v>
      </c>
      <c r="T222" s="8" t="str">
        <f>IF(G222&gt;=O222,"OK","ERRO")</f>
        <v>OK</v>
      </c>
      <c r="U222" s="8" t="str">
        <f>IF(P222&lt;=H222,"OK","ERRO")</f>
        <v>OK</v>
      </c>
      <c r="V222" s="9">
        <f>IFERROR(P222/H222,"-")</f>
        <v>0</v>
      </c>
    </row>
    <row r="223" spans="1:22" ht="38.25" x14ac:dyDescent="0.2">
      <c r="A223" s="22" t="s">
        <v>650</v>
      </c>
      <c r="B223" s="23" t="s">
        <v>246</v>
      </c>
      <c r="C223" s="22" t="s">
        <v>28</v>
      </c>
      <c r="D223" s="22" t="s">
        <v>247</v>
      </c>
      <c r="E223" s="24" t="s">
        <v>39</v>
      </c>
      <c r="F223" s="23">
        <v>72</v>
      </c>
      <c r="G223" s="11">
        <v>83.78</v>
      </c>
      <c r="H223" s="11">
        <v>6032.16</v>
      </c>
      <c r="I223" s="22" t="s">
        <v>650</v>
      </c>
      <c r="J223" s="23" t="s">
        <v>246</v>
      </c>
      <c r="K223" s="22" t="s">
        <v>28</v>
      </c>
      <c r="L223" s="22" t="s">
        <v>247</v>
      </c>
      <c r="M223" s="24" t="s">
        <v>39</v>
      </c>
      <c r="N223" s="23">
        <v>72</v>
      </c>
      <c r="O223" s="46"/>
      <c r="P223" s="11">
        <f t="shared" si="127"/>
        <v>0</v>
      </c>
      <c r="Q223" s="7" t="str">
        <f t="shared" ref="Q223:Q239" si="132">IF(D223=L223,"OK","ERRO")</f>
        <v>OK</v>
      </c>
      <c r="R223" s="8" t="str">
        <f t="shared" ref="R223:R239" si="133">IF(E223=M223,"OK","ERRO")</f>
        <v>OK</v>
      </c>
      <c r="S223" s="8" t="str">
        <f t="shared" ref="S223:S239" si="134">IF(F223=N223,"OK","ERRO")</f>
        <v>OK</v>
      </c>
      <c r="T223" s="8" t="str">
        <f t="shared" ref="T223:T237" si="135">IF(G223&gt;=O223,"OK","ERRO")</f>
        <v>OK</v>
      </c>
      <c r="U223" s="8" t="str">
        <f t="shared" ref="U223:U237" si="136">IF(P223&lt;=H223,"OK","ERRO")</f>
        <v>OK</v>
      </c>
      <c r="V223" s="9">
        <f t="shared" ref="V223:V237" si="137">IFERROR(P223/H223,"-")</f>
        <v>0</v>
      </c>
    </row>
    <row r="224" spans="1:22" x14ac:dyDescent="0.2">
      <c r="A224" s="19" t="s">
        <v>651</v>
      </c>
      <c r="B224" s="19"/>
      <c r="C224" s="19"/>
      <c r="D224" s="19" t="s">
        <v>248</v>
      </c>
      <c r="E224" s="19"/>
      <c r="F224" s="20"/>
      <c r="G224" s="19"/>
      <c r="H224" s="21">
        <v>8143.92</v>
      </c>
      <c r="I224" s="19" t="s">
        <v>651</v>
      </c>
      <c r="J224" s="19"/>
      <c r="K224" s="19"/>
      <c r="L224" s="19" t="s">
        <v>248</v>
      </c>
      <c r="M224" s="19"/>
      <c r="N224" s="20"/>
      <c r="O224" s="45"/>
      <c r="P224" s="21">
        <f>SUM(P225:P235)</f>
        <v>0</v>
      </c>
      <c r="Q224" s="5"/>
      <c r="R224" s="6"/>
      <c r="S224" s="6"/>
      <c r="T224" s="6"/>
      <c r="U224" s="6"/>
      <c r="V224" s="6"/>
    </row>
    <row r="225" spans="1:22" ht="25.5" x14ac:dyDescent="0.2">
      <c r="A225" s="22" t="s">
        <v>652</v>
      </c>
      <c r="B225" s="23" t="s">
        <v>866</v>
      </c>
      <c r="C225" s="22" t="s">
        <v>28</v>
      </c>
      <c r="D225" s="22" t="s">
        <v>653</v>
      </c>
      <c r="E225" s="24" t="s">
        <v>18</v>
      </c>
      <c r="F225" s="23">
        <v>40</v>
      </c>
      <c r="G225" s="11">
        <v>39.35</v>
      </c>
      <c r="H225" s="11">
        <v>1574</v>
      </c>
      <c r="I225" s="22" t="s">
        <v>652</v>
      </c>
      <c r="J225" s="23" t="s">
        <v>866</v>
      </c>
      <c r="K225" s="22" t="s">
        <v>28</v>
      </c>
      <c r="L225" s="22" t="s">
        <v>653</v>
      </c>
      <c r="M225" s="24" t="s">
        <v>18</v>
      </c>
      <c r="N225" s="23">
        <v>40</v>
      </c>
      <c r="O225" s="46"/>
      <c r="P225" s="11">
        <f t="shared" ref="P225:P235" si="138">O225*N225</f>
        <v>0</v>
      </c>
      <c r="Q225" s="7" t="str">
        <f t="shared" si="132"/>
        <v>OK</v>
      </c>
      <c r="R225" s="8" t="str">
        <f t="shared" si="133"/>
        <v>OK</v>
      </c>
      <c r="S225" s="8" t="str">
        <f t="shared" si="134"/>
        <v>OK</v>
      </c>
      <c r="T225" s="8" t="str">
        <f t="shared" si="135"/>
        <v>OK</v>
      </c>
      <c r="U225" s="8" t="str">
        <f t="shared" si="136"/>
        <v>OK</v>
      </c>
      <c r="V225" s="9">
        <f t="shared" si="137"/>
        <v>0</v>
      </c>
    </row>
    <row r="226" spans="1:22" ht="25.5" x14ac:dyDescent="0.2">
      <c r="A226" s="22" t="s">
        <v>654</v>
      </c>
      <c r="B226" s="23" t="s">
        <v>249</v>
      </c>
      <c r="C226" s="22" t="s">
        <v>28</v>
      </c>
      <c r="D226" s="22" t="s">
        <v>250</v>
      </c>
      <c r="E226" s="24" t="s">
        <v>18</v>
      </c>
      <c r="F226" s="23">
        <v>25</v>
      </c>
      <c r="G226" s="11">
        <v>43.7</v>
      </c>
      <c r="H226" s="11">
        <v>1092.5</v>
      </c>
      <c r="I226" s="22" t="s">
        <v>654</v>
      </c>
      <c r="J226" s="23" t="s">
        <v>249</v>
      </c>
      <c r="K226" s="22" t="s">
        <v>28</v>
      </c>
      <c r="L226" s="22" t="s">
        <v>250</v>
      </c>
      <c r="M226" s="24" t="s">
        <v>18</v>
      </c>
      <c r="N226" s="23">
        <v>25</v>
      </c>
      <c r="O226" s="46"/>
      <c r="P226" s="11">
        <f t="shared" si="138"/>
        <v>0</v>
      </c>
      <c r="Q226" s="7" t="str">
        <f t="shared" si="132"/>
        <v>OK</v>
      </c>
      <c r="R226" s="8" t="str">
        <f t="shared" si="133"/>
        <v>OK</v>
      </c>
      <c r="S226" s="8" t="str">
        <f t="shared" si="134"/>
        <v>OK</v>
      </c>
      <c r="T226" s="8" t="str">
        <f t="shared" si="135"/>
        <v>OK</v>
      </c>
      <c r="U226" s="8" t="str">
        <f t="shared" si="136"/>
        <v>OK</v>
      </c>
      <c r="V226" s="9">
        <f t="shared" si="137"/>
        <v>0</v>
      </c>
    </row>
    <row r="227" spans="1:22" ht="25.5" x14ac:dyDescent="0.2">
      <c r="A227" s="22" t="s">
        <v>655</v>
      </c>
      <c r="B227" s="23" t="s">
        <v>251</v>
      </c>
      <c r="C227" s="22" t="s">
        <v>28</v>
      </c>
      <c r="D227" s="22" t="s">
        <v>252</v>
      </c>
      <c r="E227" s="24" t="s">
        <v>18</v>
      </c>
      <c r="F227" s="23">
        <v>17</v>
      </c>
      <c r="G227" s="11">
        <v>54.92</v>
      </c>
      <c r="H227" s="11">
        <v>933.64</v>
      </c>
      <c r="I227" s="22" t="s">
        <v>655</v>
      </c>
      <c r="J227" s="23" t="s">
        <v>251</v>
      </c>
      <c r="K227" s="22" t="s">
        <v>28</v>
      </c>
      <c r="L227" s="22" t="s">
        <v>252</v>
      </c>
      <c r="M227" s="24" t="s">
        <v>18</v>
      </c>
      <c r="N227" s="23">
        <v>17</v>
      </c>
      <c r="O227" s="46"/>
      <c r="P227" s="11">
        <f t="shared" si="138"/>
        <v>0</v>
      </c>
      <c r="Q227" s="7" t="str">
        <f t="shared" si="132"/>
        <v>OK</v>
      </c>
      <c r="R227" s="8" t="str">
        <f t="shared" si="133"/>
        <v>OK</v>
      </c>
      <c r="S227" s="8" t="str">
        <f t="shared" si="134"/>
        <v>OK</v>
      </c>
      <c r="T227" s="8" t="str">
        <f t="shared" si="135"/>
        <v>OK</v>
      </c>
      <c r="U227" s="8" t="str">
        <f t="shared" si="136"/>
        <v>OK</v>
      </c>
      <c r="V227" s="9">
        <f t="shared" si="137"/>
        <v>0</v>
      </c>
    </row>
    <row r="228" spans="1:22" ht="25.5" x14ac:dyDescent="0.2">
      <c r="A228" s="22" t="s">
        <v>656</v>
      </c>
      <c r="B228" s="23" t="s">
        <v>867</v>
      </c>
      <c r="C228" s="22" t="s">
        <v>28</v>
      </c>
      <c r="D228" s="22" t="s">
        <v>657</v>
      </c>
      <c r="E228" s="24" t="s">
        <v>18</v>
      </c>
      <c r="F228" s="23">
        <v>15</v>
      </c>
      <c r="G228" s="11">
        <v>62.16</v>
      </c>
      <c r="H228" s="11">
        <v>932.4</v>
      </c>
      <c r="I228" s="22" t="s">
        <v>656</v>
      </c>
      <c r="J228" s="23" t="s">
        <v>867</v>
      </c>
      <c r="K228" s="22" t="s">
        <v>28</v>
      </c>
      <c r="L228" s="22" t="s">
        <v>657</v>
      </c>
      <c r="M228" s="24" t="s">
        <v>18</v>
      </c>
      <c r="N228" s="23">
        <v>15</v>
      </c>
      <c r="O228" s="46"/>
      <c r="P228" s="11">
        <f t="shared" si="138"/>
        <v>0</v>
      </c>
      <c r="Q228" s="7" t="str">
        <f t="shared" si="132"/>
        <v>OK</v>
      </c>
      <c r="R228" s="8" t="str">
        <f t="shared" si="133"/>
        <v>OK</v>
      </c>
      <c r="S228" s="8" t="str">
        <f t="shared" si="134"/>
        <v>OK</v>
      </c>
      <c r="T228" s="8" t="str">
        <f t="shared" si="135"/>
        <v>OK</v>
      </c>
      <c r="U228" s="8" t="str">
        <f t="shared" si="136"/>
        <v>OK</v>
      </c>
      <c r="V228" s="9">
        <f t="shared" si="137"/>
        <v>0</v>
      </c>
    </row>
    <row r="229" spans="1:22" ht="25.5" x14ac:dyDescent="0.2">
      <c r="A229" s="22" t="s">
        <v>658</v>
      </c>
      <c r="B229" s="23" t="s">
        <v>868</v>
      </c>
      <c r="C229" s="22" t="s">
        <v>28</v>
      </c>
      <c r="D229" s="22" t="s">
        <v>659</v>
      </c>
      <c r="E229" s="24" t="s">
        <v>18</v>
      </c>
      <c r="F229" s="23">
        <v>5</v>
      </c>
      <c r="G229" s="11">
        <v>70.92</v>
      </c>
      <c r="H229" s="11">
        <v>354.6</v>
      </c>
      <c r="I229" s="22" t="s">
        <v>658</v>
      </c>
      <c r="J229" s="23" t="s">
        <v>868</v>
      </c>
      <c r="K229" s="22" t="s">
        <v>28</v>
      </c>
      <c r="L229" s="22" t="s">
        <v>659</v>
      </c>
      <c r="M229" s="24" t="s">
        <v>18</v>
      </c>
      <c r="N229" s="23">
        <v>5</v>
      </c>
      <c r="O229" s="46"/>
      <c r="P229" s="11">
        <f t="shared" si="138"/>
        <v>0</v>
      </c>
      <c r="Q229" s="7" t="str">
        <f t="shared" si="132"/>
        <v>OK</v>
      </c>
      <c r="R229" s="8" t="str">
        <f t="shared" si="133"/>
        <v>OK</v>
      </c>
      <c r="S229" s="8" t="str">
        <f t="shared" si="134"/>
        <v>OK</v>
      </c>
      <c r="T229" s="8" t="str">
        <f t="shared" si="135"/>
        <v>OK</v>
      </c>
      <c r="U229" s="8" t="str">
        <f t="shared" si="136"/>
        <v>OK</v>
      </c>
      <c r="V229" s="9">
        <f t="shared" si="137"/>
        <v>0</v>
      </c>
    </row>
    <row r="230" spans="1:22" ht="25.5" x14ac:dyDescent="0.2">
      <c r="A230" s="22" t="s">
        <v>660</v>
      </c>
      <c r="B230" s="23" t="s">
        <v>255</v>
      </c>
      <c r="C230" s="22" t="s">
        <v>28</v>
      </c>
      <c r="D230" s="22" t="s">
        <v>256</v>
      </c>
      <c r="E230" s="24" t="s">
        <v>18</v>
      </c>
      <c r="F230" s="23">
        <v>19</v>
      </c>
      <c r="G230" s="11">
        <v>34.869999999999997</v>
      </c>
      <c r="H230" s="11">
        <v>662.53</v>
      </c>
      <c r="I230" s="22" t="s">
        <v>660</v>
      </c>
      <c r="J230" s="23" t="s">
        <v>255</v>
      </c>
      <c r="K230" s="22" t="s">
        <v>28</v>
      </c>
      <c r="L230" s="22" t="s">
        <v>256</v>
      </c>
      <c r="M230" s="24" t="s">
        <v>18</v>
      </c>
      <c r="N230" s="23">
        <v>19</v>
      </c>
      <c r="O230" s="46"/>
      <c r="P230" s="11">
        <f t="shared" si="138"/>
        <v>0</v>
      </c>
      <c r="Q230" s="7" t="str">
        <f t="shared" si="132"/>
        <v>OK</v>
      </c>
      <c r="R230" s="8" t="str">
        <f t="shared" si="133"/>
        <v>OK</v>
      </c>
      <c r="S230" s="8" t="str">
        <f t="shared" si="134"/>
        <v>OK</v>
      </c>
      <c r="T230" s="8" t="str">
        <f t="shared" si="135"/>
        <v>OK</v>
      </c>
      <c r="U230" s="8" t="str">
        <f t="shared" si="136"/>
        <v>OK</v>
      </c>
      <c r="V230" s="9">
        <f t="shared" si="137"/>
        <v>0</v>
      </c>
    </row>
    <row r="231" spans="1:22" ht="38.25" x14ac:dyDescent="0.2">
      <c r="A231" s="22" t="s">
        <v>661</v>
      </c>
      <c r="B231" s="23" t="s">
        <v>869</v>
      </c>
      <c r="C231" s="22" t="s">
        <v>28</v>
      </c>
      <c r="D231" s="22" t="s">
        <v>662</v>
      </c>
      <c r="E231" s="24" t="s">
        <v>18</v>
      </c>
      <c r="F231" s="23">
        <v>7</v>
      </c>
      <c r="G231" s="11">
        <v>111.69</v>
      </c>
      <c r="H231" s="11">
        <v>781.83</v>
      </c>
      <c r="I231" s="22" t="s">
        <v>661</v>
      </c>
      <c r="J231" s="23" t="s">
        <v>869</v>
      </c>
      <c r="K231" s="22" t="s">
        <v>28</v>
      </c>
      <c r="L231" s="22" t="s">
        <v>662</v>
      </c>
      <c r="M231" s="24" t="s">
        <v>18</v>
      </c>
      <c r="N231" s="23">
        <v>7</v>
      </c>
      <c r="O231" s="46"/>
      <c r="P231" s="11">
        <f t="shared" si="138"/>
        <v>0</v>
      </c>
      <c r="Q231" s="7" t="str">
        <f t="shared" si="132"/>
        <v>OK</v>
      </c>
      <c r="R231" s="8" t="str">
        <f t="shared" si="133"/>
        <v>OK</v>
      </c>
      <c r="S231" s="8" t="str">
        <f t="shared" si="134"/>
        <v>OK</v>
      </c>
      <c r="T231" s="8" t="str">
        <f t="shared" si="135"/>
        <v>OK</v>
      </c>
      <c r="U231" s="8" t="str">
        <f t="shared" si="136"/>
        <v>OK</v>
      </c>
      <c r="V231" s="9">
        <f t="shared" si="137"/>
        <v>0</v>
      </c>
    </row>
    <row r="232" spans="1:22" ht="25.5" x14ac:dyDescent="0.2">
      <c r="A232" s="22" t="s">
        <v>663</v>
      </c>
      <c r="B232" s="23" t="s">
        <v>870</v>
      </c>
      <c r="C232" s="22" t="s">
        <v>28</v>
      </c>
      <c r="D232" s="22" t="s">
        <v>664</v>
      </c>
      <c r="E232" s="24" t="s">
        <v>18</v>
      </c>
      <c r="F232" s="23">
        <v>1</v>
      </c>
      <c r="G232" s="11">
        <v>71.650000000000006</v>
      </c>
      <c r="H232" s="11">
        <v>71.650000000000006</v>
      </c>
      <c r="I232" s="22" t="s">
        <v>663</v>
      </c>
      <c r="J232" s="23" t="s">
        <v>870</v>
      </c>
      <c r="K232" s="22" t="s">
        <v>28</v>
      </c>
      <c r="L232" s="22" t="s">
        <v>664</v>
      </c>
      <c r="M232" s="24" t="s">
        <v>18</v>
      </c>
      <c r="N232" s="23">
        <v>1</v>
      </c>
      <c r="O232" s="46"/>
      <c r="P232" s="11">
        <f t="shared" si="138"/>
        <v>0</v>
      </c>
      <c r="Q232" s="7" t="str">
        <f t="shared" si="132"/>
        <v>OK</v>
      </c>
      <c r="R232" s="8" t="str">
        <f t="shared" si="133"/>
        <v>OK</v>
      </c>
      <c r="S232" s="8" t="str">
        <f t="shared" si="134"/>
        <v>OK</v>
      </c>
      <c r="T232" s="8" t="str">
        <f t="shared" si="135"/>
        <v>OK</v>
      </c>
      <c r="U232" s="8" t="str">
        <f t="shared" si="136"/>
        <v>OK</v>
      </c>
      <c r="V232" s="9">
        <f t="shared" si="137"/>
        <v>0</v>
      </c>
    </row>
    <row r="233" spans="1:22" ht="38.25" x14ac:dyDescent="0.2">
      <c r="A233" s="22" t="s">
        <v>665</v>
      </c>
      <c r="B233" s="23" t="s">
        <v>871</v>
      </c>
      <c r="C233" s="22" t="s">
        <v>28</v>
      </c>
      <c r="D233" s="22" t="s">
        <v>666</v>
      </c>
      <c r="E233" s="24" t="s">
        <v>18</v>
      </c>
      <c r="F233" s="23">
        <v>1</v>
      </c>
      <c r="G233" s="11">
        <v>60.71</v>
      </c>
      <c r="H233" s="11">
        <v>60.71</v>
      </c>
      <c r="I233" s="22" t="s">
        <v>665</v>
      </c>
      <c r="J233" s="23" t="s">
        <v>871</v>
      </c>
      <c r="K233" s="22" t="s">
        <v>28</v>
      </c>
      <c r="L233" s="22" t="s">
        <v>666</v>
      </c>
      <c r="M233" s="24" t="s">
        <v>18</v>
      </c>
      <c r="N233" s="23">
        <v>1</v>
      </c>
      <c r="O233" s="46"/>
      <c r="P233" s="11">
        <f t="shared" si="138"/>
        <v>0</v>
      </c>
      <c r="Q233" s="7" t="str">
        <f t="shared" si="132"/>
        <v>OK</v>
      </c>
      <c r="R233" s="8" t="str">
        <f t="shared" si="133"/>
        <v>OK</v>
      </c>
      <c r="S233" s="8" t="str">
        <f t="shared" si="134"/>
        <v>OK</v>
      </c>
      <c r="T233" s="8" t="str">
        <f t="shared" si="135"/>
        <v>OK</v>
      </c>
      <c r="U233" s="8" t="str">
        <f t="shared" si="136"/>
        <v>OK</v>
      </c>
      <c r="V233" s="9">
        <f t="shared" si="137"/>
        <v>0</v>
      </c>
    </row>
    <row r="234" spans="1:22" x14ac:dyDescent="0.2">
      <c r="A234" s="22" t="s">
        <v>667</v>
      </c>
      <c r="B234" s="23" t="s">
        <v>872</v>
      </c>
      <c r="C234" s="22" t="s">
        <v>133</v>
      </c>
      <c r="D234" s="22" t="s">
        <v>668</v>
      </c>
      <c r="E234" s="24" t="s">
        <v>18</v>
      </c>
      <c r="F234" s="23">
        <v>2</v>
      </c>
      <c r="G234" s="11">
        <v>576.39</v>
      </c>
      <c r="H234" s="11">
        <v>1152.78</v>
      </c>
      <c r="I234" s="22" t="s">
        <v>667</v>
      </c>
      <c r="J234" s="23" t="s">
        <v>872</v>
      </c>
      <c r="K234" s="22" t="s">
        <v>133</v>
      </c>
      <c r="L234" s="22" t="s">
        <v>668</v>
      </c>
      <c r="M234" s="24" t="s">
        <v>18</v>
      </c>
      <c r="N234" s="23">
        <v>2</v>
      </c>
      <c r="O234" s="46"/>
      <c r="P234" s="11">
        <f t="shared" si="138"/>
        <v>0</v>
      </c>
      <c r="Q234" s="7" t="str">
        <f t="shared" si="132"/>
        <v>OK</v>
      </c>
      <c r="R234" s="8" t="str">
        <f t="shared" si="133"/>
        <v>OK</v>
      </c>
      <c r="S234" s="8" t="str">
        <f t="shared" si="134"/>
        <v>OK</v>
      </c>
      <c r="T234" s="8" t="str">
        <f t="shared" si="135"/>
        <v>OK</v>
      </c>
      <c r="U234" s="8" t="str">
        <f t="shared" si="136"/>
        <v>OK</v>
      </c>
      <c r="V234" s="9">
        <f t="shared" si="137"/>
        <v>0</v>
      </c>
    </row>
    <row r="235" spans="1:22" x14ac:dyDescent="0.2">
      <c r="A235" s="22" t="s">
        <v>669</v>
      </c>
      <c r="B235" s="23" t="s">
        <v>873</v>
      </c>
      <c r="C235" s="22" t="s">
        <v>133</v>
      </c>
      <c r="D235" s="22" t="s">
        <v>670</v>
      </c>
      <c r="E235" s="24" t="s">
        <v>18</v>
      </c>
      <c r="F235" s="23">
        <v>2</v>
      </c>
      <c r="G235" s="11">
        <v>263.64</v>
      </c>
      <c r="H235" s="11">
        <v>527.28</v>
      </c>
      <c r="I235" s="22" t="s">
        <v>669</v>
      </c>
      <c r="J235" s="23" t="s">
        <v>873</v>
      </c>
      <c r="K235" s="22" t="s">
        <v>133</v>
      </c>
      <c r="L235" s="22" t="s">
        <v>670</v>
      </c>
      <c r="M235" s="24" t="s">
        <v>18</v>
      </c>
      <c r="N235" s="23">
        <v>2</v>
      </c>
      <c r="O235" s="46"/>
      <c r="P235" s="11">
        <f t="shared" si="138"/>
        <v>0</v>
      </c>
      <c r="Q235" s="7" t="str">
        <f t="shared" si="132"/>
        <v>OK</v>
      </c>
      <c r="R235" s="8" t="str">
        <f t="shared" si="133"/>
        <v>OK</v>
      </c>
      <c r="S235" s="8" t="str">
        <f t="shared" si="134"/>
        <v>OK</v>
      </c>
      <c r="T235" s="8" t="str">
        <f t="shared" si="135"/>
        <v>OK</v>
      </c>
      <c r="U235" s="8" t="str">
        <f t="shared" si="136"/>
        <v>OK</v>
      </c>
      <c r="V235" s="9">
        <f t="shared" si="137"/>
        <v>0</v>
      </c>
    </row>
    <row r="236" spans="1:22" x14ac:dyDescent="0.2">
      <c r="A236" s="19" t="s">
        <v>671</v>
      </c>
      <c r="B236" s="19"/>
      <c r="C236" s="19"/>
      <c r="D236" s="19" t="s">
        <v>172</v>
      </c>
      <c r="E236" s="19"/>
      <c r="F236" s="20"/>
      <c r="G236" s="19"/>
      <c r="H236" s="21">
        <v>11510.17</v>
      </c>
      <c r="I236" s="19" t="s">
        <v>671</v>
      </c>
      <c r="J236" s="19"/>
      <c r="K236" s="19"/>
      <c r="L236" s="19" t="s">
        <v>172</v>
      </c>
      <c r="M236" s="19"/>
      <c r="N236" s="20"/>
      <c r="O236" s="45"/>
      <c r="P236" s="21">
        <f>SUM(P237:P240)</f>
        <v>0</v>
      </c>
      <c r="Q236" s="5"/>
      <c r="R236" s="6"/>
      <c r="S236" s="6"/>
      <c r="T236" s="6"/>
      <c r="U236" s="6"/>
      <c r="V236" s="6"/>
    </row>
    <row r="237" spans="1:22" ht="25.5" x14ac:dyDescent="0.2">
      <c r="A237" s="22" t="s">
        <v>672</v>
      </c>
      <c r="B237" s="23" t="s">
        <v>213</v>
      </c>
      <c r="C237" s="22" t="s">
        <v>28</v>
      </c>
      <c r="D237" s="22" t="s">
        <v>673</v>
      </c>
      <c r="E237" s="24" t="s">
        <v>39</v>
      </c>
      <c r="F237" s="23">
        <v>419</v>
      </c>
      <c r="G237" s="11">
        <v>9.16</v>
      </c>
      <c r="H237" s="11">
        <v>3838.04</v>
      </c>
      <c r="I237" s="22" t="s">
        <v>672</v>
      </c>
      <c r="J237" s="23" t="s">
        <v>213</v>
      </c>
      <c r="K237" s="22" t="s">
        <v>28</v>
      </c>
      <c r="L237" s="22" t="s">
        <v>673</v>
      </c>
      <c r="M237" s="24" t="s">
        <v>39</v>
      </c>
      <c r="N237" s="23">
        <v>419</v>
      </c>
      <c r="O237" s="46"/>
      <c r="P237" s="11">
        <f t="shared" ref="P237:P240" si="139">O237*N237</f>
        <v>0</v>
      </c>
      <c r="Q237" s="7" t="str">
        <f t="shared" si="132"/>
        <v>OK</v>
      </c>
      <c r="R237" s="8" t="str">
        <f t="shared" si="133"/>
        <v>OK</v>
      </c>
      <c r="S237" s="8" t="str">
        <f t="shared" si="134"/>
        <v>OK</v>
      </c>
      <c r="T237" s="8" t="str">
        <f t="shared" si="135"/>
        <v>OK</v>
      </c>
      <c r="U237" s="8" t="str">
        <f t="shared" si="136"/>
        <v>OK</v>
      </c>
      <c r="V237" s="9">
        <f t="shared" si="137"/>
        <v>0</v>
      </c>
    </row>
    <row r="238" spans="1:22" ht="25.5" x14ac:dyDescent="0.2">
      <c r="A238" s="22" t="s">
        <v>674</v>
      </c>
      <c r="B238" s="23" t="s">
        <v>874</v>
      </c>
      <c r="C238" s="22" t="s">
        <v>28</v>
      </c>
      <c r="D238" s="22" t="s">
        <v>675</v>
      </c>
      <c r="E238" s="24" t="s">
        <v>39</v>
      </c>
      <c r="F238" s="23">
        <v>93</v>
      </c>
      <c r="G238" s="11">
        <v>17.829999999999998</v>
      </c>
      <c r="H238" s="11">
        <v>1658.19</v>
      </c>
      <c r="I238" s="22" t="s">
        <v>674</v>
      </c>
      <c r="J238" s="23" t="s">
        <v>874</v>
      </c>
      <c r="K238" s="22" t="s">
        <v>28</v>
      </c>
      <c r="L238" s="22" t="s">
        <v>675</v>
      </c>
      <c r="M238" s="24" t="s">
        <v>39</v>
      </c>
      <c r="N238" s="23">
        <v>93</v>
      </c>
      <c r="O238" s="46"/>
      <c r="P238" s="11">
        <f t="shared" si="139"/>
        <v>0</v>
      </c>
      <c r="Q238" s="7" t="str">
        <f t="shared" si="132"/>
        <v>OK</v>
      </c>
      <c r="R238" s="8" t="str">
        <f t="shared" si="133"/>
        <v>OK</v>
      </c>
      <c r="S238" s="8" t="str">
        <f t="shared" si="134"/>
        <v>OK</v>
      </c>
      <c r="T238" s="8" t="str">
        <f>IF(G238&gt;=O238,"OK","ERRO")</f>
        <v>OK</v>
      </c>
      <c r="U238" s="8" t="str">
        <f>IF(P238&lt;=H238,"OK","ERRO")</f>
        <v>OK</v>
      </c>
      <c r="V238" s="9">
        <f>IFERROR(P238/H238,"-")</f>
        <v>0</v>
      </c>
    </row>
    <row r="239" spans="1:22" ht="25.5" x14ac:dyDescent="0.2">
      <c r="A239" s="22" t="s">
        <v>676</v>
      </c>
      <c r="B239" s="23" t="s">
        <v>875</v>
      </c>
      <c r="C239" s="22" t="s">
        <v>28</v>
      </c>
      <c r="D239" s="22" t="s">
        <v>677</v>
      </c>
      <c r="E239" s="24" t="s">
        <v>18</v>
      </c>
      <c r="F239" s="23">
        <v>17</v>
      </c>
      <c r="G239" s="11">
        <v>17.059999999999999</v>
      </c>
      <c r="H239" s="11">
        <v>290.02</v>
      </c>
      <c r="I239" s="22" t="s">
        <v>676</v>
      </c>
      <c r="J239" s="23" t="s">
        <v>875</v>
      </c>
      <c r="K239" s="22" t="s">
        <v>28</v>
      </c>
      <c r="L239" s="22" t="s">
        <v>677</v>
      </c>
      <c r="M239" s="24" t="s">
        <v>18</v>
      </c>
      <c r="N239" s="23">
        <v>17</v>
      </c>
      <c r="O239" s="46"/>
      <c r="P239" s="11">
        <f t="shared" si="139"/>
        <v>0</v>
      </c>
      <c r="Q239" s="7" t="str">
        <f t="shared" si="132"/>
        <v>OK</v>
      </c>
      <c r="R239" s="8" t="str">
        <f t="shared" si="133"/>
        <v>OK</v>
      </c>
      <c r="S239" s="8" t="str">
        <f t="shared" si="134"/>
        <v>OK</v>
      </c>
      <c r="T239" s="8" t="str">
        <f>IF(G239&gt;=O239,"OK","ERRO")</f>
        <v>OK</v>
      </c>
      <c r="U239" s="8" t="str">
        <f>IF(P239&lt;=H239,"OK","ERRO")</f>
        <v>OK</v>
      </c>
      <c r="V239" s="9">
        <f>IFERROR(P239/H239,"-")</f>
        <v>0</v>
      </c>
    </row>
    <row r="240" spans="1:22" ht="38.25" x14ac:dyDescent="0.2">
      <c r="A240" s="22" t="s">
        <v>678</v>
      </c>
      <c r="B240" s="23" t="s">
        <v>817</v>
      </c>
      <c r="C240" s="22" t="s">
        <v>28</v>
      </c>
      <c r="D240" s="22" t="s">
        <v>466</v>
      </c>
      <c r="E240" s="24" t="s">
        <v>39</v>
      </c>
      <c r="F240" s="23">
        <v>332.4</v>
      </c>
      <c r="G240" s="11">
        <v>17.22</v>
      </c>
      <c r="H240" s="11">
        <v>5723.92</v>
      </c>
      <c r="I240" s="22" t="s">
        <v>678</v>
      </c>
      <c r="J240" s="23" t="s">
        <v>817</v>
      </c>
      <c r="K240" s="22" t="s">
        <v>28</v>
      </c>
      <c r="L240" s="22" t="s">
        <v>466</v>
      </c>
      <c r="M240" s="24" t="s">
        <v>39</v>
      </c>
      <c r="N240" s="23">
        <v>332.4</v>
      </c>
      <c r="O240" s="46"/>
      <c r="P240" s="11">
        <f t="shared" si="139"/>
        <v>0</v>
      </c>
      <c r="Q240" s="7" t="str">
        <f t="shared" ref="Q240:Q249" si="140">IF(D240=L240,"OK","ERRO")</f>
        <v>OK</v>
      </c>
      <c r="R240" s="8" t="str">
        <f t="shared" ref="R240:R249" si="141">IF(E240=M240,"OK","ERRO")</f>
        <v>OK</v>
      </c>
      <c r="S240" s="8" t="str">
        <f t="shared" ref="S240:S249" si="142">IF(F240=N240,"OK","ERRO")</f>
        <v>OK</v>
      </c>
      <c r="T240" s="8" t="str">
        <f t="shared" ref="T240:T248" si="143">IF(G240&gt;=O240,"OK","ERRO")</f>
        <v>OK</v>
      </c>
      <c r="U240" s="8" t="str">
        <f t="shared" ref="U240:U248" si="144">IF(P240&lt;=H240,"OK","ERRO")</f>
        <v>OK</v>
      </c>
      <c r="V240" s="9">
        <f t="shared" ref="V240:V248" si="145">IFERROR(P240/H240,"-")</f>
        <v>0</v>
      </c>
    </row>
    <row r="241" spans="1:22" x14ac:dyDescent="0.2">
      <c r="A241" s="19" t="s">
        <v>169</v>
      </c>
      <c r="B241" s="19"/>
      <c r="C241" s="19"/>
      <c r="D241" s="19" t="s">
        <v>259</v>
      </c>
      <c r="E241" s="19"/>
      <c r="F241" s="20"/>
      <c r="G241" s="19"/>
      <c r="H241" s="21">
        <v>6099.56</v>
      </c>
      <c r="I241" s="19" t="s">
        <v>169</v>
      </c>
      <c r="J241" s="19"/>
      <c r="K241" s="19"/>
      <c r="L241" s="19" t="s">
        <v>259</v>
      </c>
      <c r="M241" s="19"/>
      <c r="N241" s="20"/>
      <c r="O241" s="45"/>
      <c r="P241" s="21">
        <f>P242+P254+P256</f>
        <v>0</v>
      </c>
      <c r="Q241" s="5"/>
      <c r="R241" s="6"/>
      <c r="S241" s="6"/>
      <c r="T241" s="6"/>
      <c r="U241" s="6"/>
      <c r="V241" s="6"/>
    </row>
    <row r="242" spans="1:22" x14ac:dyDescent="0.2">
      <c r="A242" s="19" t="s">
        <v>171</v>
      </c>
      <c r="B242" s="19"/>
      <c r="C242" s="19"/>
      <c r="D242" s="19" t="s">
        <v>268</v>
      </c>
      <c r="E242" s="19"/>
      <c r="F242" s="20"/>
      <c r="G242" s="19"/>
      <c r="H242" s="21">
        <v>2155.4499999999998</v>
      </c>
      <c r="I242" s="19" t="s">
        <v>171</v>
      </c>
      <c r="J242" s="19"/>
      <c r="K242" s="19"/>
      <c r="L242" s="19" t="s">
        <v>268</v>
      </c>
      <c r="M242" s="19"/>
      <c r="N242" s="20"/>
      <c r="O242" s="45"/>
      <c r="P242" s="21">
        <f>SUM(P243:P253)</f>
        <v>0</v>
      </c>
      <c r="Q242" s="5"/>
      <c r="R242" s="6"/>
      <c r="S242" s="6"/>
      <c r="T242" s="6"/>
      <c r="U242" s="6"/>
      <c r="V242" s="6"/>
    </row>
    <row r="243" spans="1:22" ht="38.25" x14ac:dyDescent="0.2">
      <c r="A243" s="22" t="s">
        <v>173</v>
      </c>
      <c r="B243" s="23" t="s">
        <v>679</v>
      </c>
      <c r="C243" s="22" t="s">
        <v>17</v>
      </c>
      <c r="D243" s="22" t="s">
        <v>680</v>
      </c>
      <c r="E243" s="24" t="s">
        <v>18</v>
      </c>
      <c r="F243" s="23">
        <v>4</v>
      </c>
      <c r="G243" s="11">
        <v>65.349999999999994</v>
      </c>
      <c r="H243" s="11">
        <v>261.39999999999998</v>
      </c>
      <c r="I243" s="22" t="s">
        <v>173</v>
      </c>
      <c r="J243" s="23" t="s">
        <v>679</v>
      </c>
      <c r="K243" s="22" t="s">
        <v>17</v>
      </c>
      <c r="L243" s="22" t="s">
        <v>680</v>
      </c>
      <c r="M243" s="24" t="s">
        <v>18</v>
      </c>
      <c r="N243" s="23">
        <v>4</v>
      </c>
      <c r="O243" s="46"/>
      <c r="P243" s="11">
        <f t="shared" ref="P243:P253" si="146">O243*N243</f>
        <v>0</v>
      </c>
      <c r="Q243" s="7" t="str">
        <f t="shared" si="140"/>
        <v>OK</v>
      </c>
      <c r="R243" s="8" t="str">
        <f t="shared" si="141"/>
        <v>OK</v>
      </c>
      <c r="S243" s="8" t="str">
        <f t="shared" si="142"/>
        <v>OK</v>
      </c>
      <c r="T243" s="8" t="str">
        <f t="shared" si="143"/>
        <v>OK</v>
      </c>
      <c r="U243" s="8" t="str">
        <f t="shared" si="144"/>
        <v>OK</v>
      </c>
      <c r="V243" s="9">
        <f t="shared" si="145"/>
        <v>0</v>
      </c>
    </row>
    <row r="244" spans="1:22" ht="51" x14ac:dyDescent="0.2">
      <c r="A244" s="22" t="s">
        <v>175</v>
      </c>
      <c r="B244" s="23" t="s">
        <v>681</v>
      </c>
      <c r="C244" s="22" t="s">
        <v>17</v>
      </c>
      <c r="D244" s="22" t="s">
        <v>682</v>
      </c>
      <c r="E244" s="24" t="s">
        <v>18</v>
      </c>
      <c r="F244" s="23">
        <v>7</v>
      </c>
      <c r="G244" s="11">
        <v>46.14</v>
      </c>
      <c r="H244" s="11">
        <v>322.98</v>
      </c>
      <c r="I244" s="22" t="s">
        <v>175</v>
      </c>
      <c r="J244" s="23" t="s">
        <v>681</v>
      </c>
      <c r="K244" s="22" t="s">
        <v>17</v>
      </c>
      <c r="L244" s="22" t="s">
        <v>682</v>
      </c>
      <c r="M244" s="24" t="s">
        <v>18</v>
      </c>
      <c r="N244" s="23">
        <v>7</v>
      </c>
      <c r="O244" s="46"/>
      <c r="P244" s="11">
        <f t="shared" si="146"/>
        <v>0</v>
      </c>
      <c r="Q244" s="7" t="str">
        <f t="shared" si="140"/>
        <v>OK</v>
      </c>
      <c r="R244" s="8" t="str">
        <f t="shared" si="141"/>
        <v>OK</v>
      </c>
      <c r="S244" s="8" t="str">
        <f t="shared" si="142"/>
        <v>OK</v>
      </c>
      <c r="T244" s="8" t="str">
        <f t="shared" si="143"/>
        <v>OK</v>
      </c>
      <c r="U244" s="8" t="str">
        <f t="shared" si="144"/>
        <v>OK</v>
      </c>
      <c r="V244" s="9">
        <f t="shared" si="145"/>
        <v>0</v>
      </c>
    </row>
    <row r="245" spans="1:22" ht="51" x14ac:dyDescent="0.2">
      <c r="A245" s="22" t="s">
        <v>177</v>
      </c>
      <c r="B245" s="23" t="s">
        <v>683</v>
      </c>
      <c r="C245" s="22" t="s">
        <v>17</v>
      </c>
      <c r="D245" s="22" t="s">
        <v>684</v>
      </c>
      <c r="E245" s="24" t="s">
        <v>18</v>
      </c>
      <c r="F245" s="23">
        <v>1</v>
      </c>
      <c r="G245" s="11">
        <v>70.94</v>
      </c>
      <c r="H245" s="11">
        <v>70.94</v>
      </c>
      <c r="I245" s="22" t="s">
        <v>177</v>
      </c>
      <c r="J245" s="23" t="s">
        <v>683</v>
      </c>
      <c r="K245" s="22" t="s">
        <v>17</v>
      </c>
      <c r="L245" s="22" t="s">
        <v>684</v>
      </c>
      <c r="M245" s="24" t="s">
        <v>18</v>
      </c>
      <c r="N245" s="23">
        <v>1</v>
      </c>
      <c r="O245" s="46"/>
      <c r="P245" s="11">
        <f t="shared" si="146"/>
        <v>0</v>
      </c>
      <c r="Q245" s="7" t="str">
        <f t="shared" si="140"/>
        <v>OK</v>
      </c>
      <c r="R245" s="8" t="str">
        <f t="shared" si="141"/>
        <v>OK</v>
      </c>
      <c r="S245" s="8" t="str">
        <f t="shared" si="142"/>
        <v>OK</v>
      </c>
      <c r="T245" s="8" t="str">
        <f t="shared" si="143"/>
        <v>OK</v>
      </c>
      <c r="U245" s="8" t="str">
        <f t="shared" si="144"/>
        <v>OK</v>
      </c>
      <c r="V245" s="9">
        <f t="shared" si="145"/>
        <v>0</v>
      </c>
    </row>
    <row r="246" spans="1:22" ht="63.75" x14ac:dyDescent="0.2">
      <c r="A246" s="22" t="s">
        <v>179</v>
      </c>
      <c r="B246" s="23" t="s">
        <v>269</v>
      </c>
      <c r="C246" s="22" t="s">
        <v>17</v>
      </c>
      <c r="D246" s="22" t="s">
        <v>270</v>
      </c>
      <c r="E246" s="24" t="s">
        <v>57</v>
      </c>
      <c r="F246" s="23">
        <v>2</v>
      </c>
      <c r="G246" s="11">
        <v>45.4</v>
      </c>
      <c r="H246" s="11">
        <v>90.8</v>
      </c>
      <c r="I246" s="22" t="s">
        <v>179</v>
      </c>
      <c r="J246" s="23" t="s">
        <v>269</v>
      </c>
      <c r="K246" s="22" t="s">
        <v>17</v>
      </c>
      <c r="L246" s="22" t="s">
        <v>270</v>
      </c>
      <c r="M246" s="24" t="s">
        <v>57</v>
      </c>
      <c r="N246" s="23">
        <v>2</v>
      </c>
      <c r="O246" s="46"/>
      <c r="P246" s="11">
        <f t="shared" si="146"/>
        <v>0</v>
      </c>
      <c r="Q246" s="7" t="str">
        <f t="shared" si="140"/>
        <v>OK</v>
      </c>
      <c r="R246" s="8" t="str">
        <f t="shared" si="141"/>
        <v>OK</v>
      </c>
      <c r="S246" s="8" t="str">
        <f t="shared" si="142"/>
        <v>OK</v>
      </c>
      <c r="T246" s="8" t="str">
        <f t="shared" si="143"/>
        <v>OK</v>
      </c>
      <c r="U246" s="8" t="str">
        <f t="shared" si="144"/>
        <v>OK</v>
      </c>
      <c r="V246" s="9">
        <f t="shared" si="145"/>
        <v>0</v>
      </c>
    </row>
    <row r="247" spans="1:22" ht="63.75" x14ac:dyDescent="0.2">
      <c r="A247" s="22" t="s">
        <v>182</v>
      </c>
      <c r="B247" s="23" t="s">
        <v>685</v>
      </c>
      <c r="C247" s="22" t="s">
        <v>17</v>
      </c>
      <c r="D247" s="22" t="s">
        <v>686</v>
      </c>
      <c r="E247" s="24" t="s">
        <v>18</v>
      </c>
      <c r="F247" s="23">
        <v>8</v>
      </c>
      <c r="G247" s="11">
        <v>41.56</v>
      </c>
      <c r="H247" s="11">
        <v>332.48</v>
      </c>
      <c r="I247" s="22" t="s">
        <v>182</v>
      </c>
      <c r="J247" s="23" t="s">
        <v>685</v>
      </c>
      <c r="K247" s="22" t="s">
        <v>17</v>
      </c>
      <c r="L247" s="22" t="s">
        <v>686</v>
      </c>
      <c r="M247" s="24" t="s">
        <v>18</v>
      </c>
      <c r="N247" s="23">
        <v>8</v>
      </c>
      <c r="O247" s="46"/>
      <c r="P247" s="11">
        <f t="shared" si="146"/>
        <v>0</v>
      </c>
      <c r="Q247" s="7" t="str">
        <f t="shared" si="140"/>
        <v>OK</v>
      </c>
      <c r="R247" s="8" t="str">
        <f t="shared" si="141"/>
        <v>OK</v>
      </c>
      <c r="S247" s="8" t="str">
        <f t="shared" si="142"/>
        <v>OK</v>
      </c>
      <c r="T247" s="8" t="str">
        <f t="shared" si="143"/>
        <v>OK</v>
      </c>
      <c r="U247" s="8" t="str">
        <f t="shared" si="144"/>
        <v>OK</v>
      </c>
      <c r="V247" s="9">
        <f t="shared" si="145"/>
        <v>0</v>
      </c>
    </row>
    <row r="248" spans="1:22" ht="51" x14ac:dyDescent="0.2">
      <c r="A248" s="22" t="s">
        <v>183</v>
      </c>
      <c r="B248" s="23" t="s">
        <v>273</v>
      </c>
      <c r="C248" s="22" t="s">
        <v>17</v>
      </c>
      <c r="D248" s="22" t="s">
        <v>274</v>
      </c>
      <c r="E248" s="24" t="s">
        <v>18</v>
      </c>
      <c r="F248" s="23">
        <v>3</v>
      </c>
      <c r="G248" s="11">
        <v>41.56</v>
      </c>
      <c r="H248" s="11">
        <v>124.68</v>
      </c>
      <c r="I248" s="22" t="s">
        <v>183</v>
      </c>
      <c r="J248" s="23" t="s">
        <v>273</v>
      </c>
      <c r="K248" s="22" t="s">
        <v>17</v>
      </c>
      <c r="L248" s="22" t="s">
        <v>274</v>
      </c>
      <c r="M248" s="24" t="s">
        <v>18</v>
      </c>
      <c r="N248" s="23">
        <v>3</v>
      </c>
      <c r="O248" s="46"/>
      <c r="P248" s="11">
        <f t="shared" si="146"/>
        <v>0</v>
      </c>
      <c r="Q248" s="7" t="str">
        <f t="shared" si="140"/>
        <v>OK</v>
      </c>
      <c r="R248" s="8" t="str">
        <f t="shared" si="141"/>
        <v>OK</v>
      </c>
      <c r="S248" s="8" t="str">
        <f t="shared" si="142"/>
        <v>OK</v>
      </c>
      <c r="T248" s="8" t="str">
        <f t="shared" si="143"/>
        <v>OK</v>
      </c>
      <c r="U248" s="8" t="str">
        <f t="shared" si="144"/>
        <v>OK</v>
      </c>
      <c r="V248" s="9">
        <f t="shared" si="145"/>
        <v>0</v>
      </c>
    </row>
    <row r="249" spans="1:22" ht="38.25" x14ac:dyDescent="0.2">
      <c r="A249" s="22" t="s">
        <v>687</v>
      </c>
      <c r="B249" s="23" t="s">
        <v>688</v>
      </c>
      <c r="C249" s="22" t="s">
        <v>17</v>
      </c>
      <c r="D249" s="22" t="s">
        <v>689</v>
      </c>
      <c r="E249" s="24" t="s">
        <v>18</v>
      </c>
      <c r="F249" s="23">
        <v>1</v>
      </c>
      <c r="G249" s="11">
        <v>41.56</v>
      </c>
      <c r="H249" s="11">
        <v>41.56</v>
      </c>
      <c r="I249" s="22" t="s">
        <v>687</v>
      </c>
      <c r="J249" s="23" t="s">
        <v>688</v>
      </c>
      <c r="K249" s="22" t="s">
        <v>17</v>
      </c>
      <c r="L249" s="22" t="s">
        <v>689</v>
      </c>
      <c r="M249" s="24" t="s">
        <v>18</v>
      </c>
      <c r="N249" s="23">
        <v>1</v>
      </c>
      <c r="O249" s="46"/>
      <c r="P249" s="11">
        <f t="shared" si="146"/>
        <v>0</v>
      </c>
      <c r="Q249" s="7" t="str">
        <f t="shared" si="140"/>
        <v>OK</v>
      </c>
      <c r="R249" s="8" t="str">
        <f t="shared" si="141"/>
        <v>OK</v>
      </c>
      <c r="S249" s="8" t="str">
        <f t="shared" si="142"/>
        <v>OK</v>
      </c>
      <c r="T249" s="8" t="str">
        <f>IF(G249&gt;=O249,"OK","ERRO")</f>
        <v>OK</v>
      </c>
      <c r="U249" s="8" t="str">
        <f>IF(P249&lt;=H249,"OK","ERRO")</f>
        <v>OK</v>
      </c>
      <c r="V249" s="9">
        <f>IFERROR(P249/H249,"-")</f>
        <v>0</v>
      </c>
    </row>
    <row r="250" spans="1:22" ht="38.25" x14ac:dyDescent="0.2">
      <c r="A250" s="22" t="s">
        <v>690</v>
      </c>
      <c r="B250" s="23" t="s">
        <v>691</v>
      </c>
      <c r="C250" s="22" t="s">
        <v>17</v>
      </c>
      <c r="D250" s="22" t="s">
        <v>692</v>
      </c>
      <c r="E250" s="24" t="s">
        <v>18</v>
      </c>
      <c r="F250" s="23">
        <v>1</v>
      </c>
      <c r="G250" s="11">
        <v>41.56</v>
      </c>
      <c r="H250" s="11">
        <v>41.56</v>
      </c>
      <c r="I250" s="22" t="s">
        <v>690</v>
      </c>
      <c r="J250" s="23" t="s">
        <v>691</v>
      </c>
      <c r="K250" s="22" t="s">
        <v>17</v>
      </c>
      <c r="L250" s="22" t="s">
        <v>692</v>
      </c>
      <c r="M250" s="24" t="s">
        <v>18</v>
      </c>
      <c r="N250" s="23">
        <v>1</v>
      </c>
      <c r="O250" s="46"/>
      <c r="P250" s="11">
        <f t="shared" si="146"/>
        <v>0</v>
      </c>
      <c r="Q250" s="7" t="str">
        <f t="shared" ref="Q250:S257" si="147">IF(D250=L250,"OK","ERRO")</f>
        <v>OK</v>
      </c>
      <c r="R250" s="8" t="str">
        <f t="shared" si="147"/>
        <v>OK</v>
      </c>
      <c r="S250" s="8" t="str">
        <f t="shared" si="147"/>
        <v>OK</v>
      </c>
      <c r="T250" s="8" t="str">
        <f t="shared" ref="T250:T257" si="148">IF(G250&gt;=O250,"OK","ERRO")</f>
        <v>OK</v>
      </c>
      <c r="U250" s="8" t="str">
        <f t="shared" ref="U250:U257" si="149">IF(P250&lt;=H250,"OK","ERRO")</f>
        <v>OK</v>
      </c>
      <c r="V250" s="9">
        <f t="shared" ref="V250:V257" si="150">IFERROR(P250/H250,"-")</f>
        <v>0</v>
      </c>
    </row>
    <row r="251" spans="1:22" ht="38.25" x14ac:dyDescent="0.2">
      <c r="A251" s="22" t="s">
        <v>693</v>
      </c>
      <c r="B251" s="23" t="s">
        <v>271</v>
      </c>
      <c r="C251" s="22" t="s">
        <v>17</v>
      </c>
      <c r="D251" s="22" t="s">
        <v>272</v>
      </c>
      <c r="E251" s="24" t="s">
        <v>18</v>
      </c>
      <c r="F251" s="23">
        <v>1</v>
      </c>
      <c r="G251" s="11">
        <v>41.56</v>
      </c>
      <c r="H251" s="11">
        <v>41.56</v>
      </c>
      <c r="I251" s="22" t="s">
        <v>693</v>
      </c>
      <c r="J251" s="23" t="s">
        <v>271</v>
      </c>
      <c r="K251" s="22" t="s">
        <v>17</v>
      </c>
      <c r="L251" s="22" t="s">
        <v>272</v>
      </c>
      <c r="M251" s="24" t="s">
        <v>18</v>
      </c>
      <c r="N251" s="23">
        <v>1</v>
      </c>
      <c r="O251" s="46"/>
      <c r="P251" s="11">
        <f t="shared" si="146"/>
        <v>0</v>
      </c>
      <c r="Q251" s="7" t="str">
        <f t="shared" si="147"/>
        <v>OK</v>
      </c>
      <c r="R251" s="8" t="str">
        <f t="shared" si="147"/>
        <v>OK</v>
      </c>
      <c r="S251" s="8" t="str">
        <f t="shared" si="147"/>
        <v>OK</v>
      </c>
      <c r="T251" s="8" t="str">
        <f t="shared" si="148"/>
        <v>OK</v>
      </c>
      <c r="U251" s="8" t="str">
        <f t="shared" si="149"/>
        <v>OK</v>
      </c>
      <c r="V251" s="9">
        <f t="shared" si="150"/>
        <v>0</v>
      </c>
    </row>
    <row r="252" spans="1:22" ht="38.25" x14ac:dyDescent="0.2">
      <c r="A252" s="22" t="s">
        <v>694</v>
      </c>
      <c r="B252" s="23" t="s">
        <v>695</v>
      </c>
      <c r="C252" s="22" t="s">
        <v>17</v>
      </c>
      <c r="D252" s="22" t="s">
        <v>696</v>
      </c>
      <c r="E252" s="24" t="s">
        <v>18</v>
      </c>
      <c r="F252" s="23">
        <v>1</v>
      </c>
      <c r="G252" s="11">
        <v>62.79</v>
      </c>
      <c r="H252" s="11">
        <v>62.79</v>
      </c>
      <c r="I252" s="22" t="s">
        <v>694</v>
      </c>
      <c r="J252" s="23" t="s">
        <v>695</v>
      </c>
      <c r="K252" s="22" t="s">
        <v>17</v>
      </c>
      <c r="L252" s="22" t="s">
        <v>696</v>
      </c>
      <c r="M252" s="24" t="s">
        <v>18</v>
      </c>
      <c r="N252" s="23">
        <v>1</v>
      </c>
      <c r="O252" s="46"/>
      <c r="P252" s="11">
        <f t="shared" si="146"/>
        <v>0</v>
      </c>
      <c r="Q252" s="7" t="str">
        <f t="shared" si="147"/>
        <v>OK</v>
      </c>
      <c r="R252" s="8" t="str">
        <f t="shared" si="147"/>
        <v>OK</v>
      </c>
      <c r="S252" s="8" t="str">
        <f t="shared" si="147"/>
        <v>OK</v>
      </c>
      <c r="T252" s="8" t="str">
        <f t="shared" si="148"/>
        <v>OK</v>
      </c>
      <c r="U252" s="8" t="str">
        <f t="shared" si="149"/>
        <v>OK</v>
      </c>
      <c r="V252" s="9">
        <f t="shared" si="150"/>
        <v>0</v>
      </c>
    </row>
    <row r="253" spans="1:22" ht="25.5" x14ac:dyDescent="0.2">
      <c r="A253" s="22" t="s">
        <v>697</v>
      </c>
      <c r="B253" s="23" t="s">
        <v>698</v>
      </c>
      <c r="C253" s="22" t="s">
        <v>17</v>
      </c>
      <c r="D253" s="22" t="s">
        <v>699</v>
      </c>
      <c r="E253" s="24" t="s">
        <v>174</v>
      </c>
      <c r="F253" s="23">
        <v>43.4</v>
      </c>
      <c r="G253" s="11">
        <v>17.62</v>
      </c>
      <c r="H253" s="11">
        <v>764.7</v>
      </c>
      <c r="I253" s="22" t="s">
        <v>697</v>
      </c>
      <c r="J253" s="23" t="s">
        <v>698</v>
      </c>
      <c r="K253" s="22" t="s">
        <v>17</v>
      </c>
      <c r="L253" s="22" t="s">
        <v>699</v>
      </c>
      <c r="M253" s="24" t="s">
        <v>174</v>
      </c>
      <c r="N253" s="23">
        <v>43.4</v>
      </c>
      <c r="O253" s="46"/>
      <c r="P253" s="11">
        <f t="shared" si="146"/>
        <v>0</v>
      </c>
      <c r="Q253" s="7" t="str">
        <f t="shared" si="147"/>
        <v>OK</v>
      </c>
      <c r="R253" s="8" t="str">
        <f t="shared" si="147"/>
        <v>OK</v>
      </c>
      <c r="S253" s="8" t="str">
        <f t="shared" si="147"/>
        <v>OK</v>
      </c>
      <c r="T253" s="8" t="str">
        <f t="shared" si="148"/>
        <v>OK</v>
      </c>
      <c r="U253" s="8" t="str">
        <f t="shared" si="149"/>
        <v>OK</v>
      </c>
      <c r="V253" s="9">
        <f t="shared" si="150"/>
        <v>0</v>
      </c>
    </row>
    <row r="254" spans="1:22" x14ac:dyDescent="0.2">
      <c r="A254" s="19" t="s">
        <v>184</v>
      </c>
      <c r="B254" s="19"/>
      <c r="C254" s="19"/>
      <c r="D254" s="19" t="s">
        <v>264</v>
      </c>
      <c r="E254" s="19"/>
      <c r="F254" s="20"/>
      <c r="G254" s="19"/>
      <c r="H254" s="21">
        <v>3438.19</v>
      </c>
      <c r="I254" s="19" t="s">
        <v>184</v>
      </c>
      <c r="J254" s="19"/>
      <c r="K254" s="19"/>
      <c r="L254" s="19" t="s">
        <v>264</v>
      </c>
      <c r="M254" s="19"/>
      <c r="N254" s="20"/>
      <c r="O254" s="45"/>
      <c r="P254" s="21">
        <f>SUM(P255)</f>
        <v>0</v>
      </c>
      <c r="Q254" s="5"/>
      <c r="R254" s="6"/>
      <c r="S254" s="6"/>
      <c r="T254" s="6"/>
      <c r="U254" s="6"/>
      <c r="V254" s="6"/>
    </row>
    <row r="255" spans="1:22" ht="25.5" x14ac:dyDescent="0.2">
      <c r="A255" s="22" t="s">
        <v>186</v>
      </c>
      <c r="B255" s="23" t="s">
        <v>700</v>
      </c>
      <c r="C255" s="22" t="s">
        <v>17</v>
      </c>
      <c r="D255" s="22" t="s">
        <v>701</v>
      </c>
      <c r="E255" s="24" t="s">
        <v>18</v>
      </c>
      <c r="F255" s="23">
        <v>7</v>
      </c>
      <c r="G255" s="11">
        <v>491.17</v>
      </c>
      <c r="H255" s="11">
        <v>3438.19</v>
      </c>
      <c r="I255" s="22" t="s">
        <v>186</v>
      </c>
      <c r="J255" s="23" t="s">
        <v>700</v>
      </c>
      <c r="K255" s="22" t="s">
        <v>17</v>
      </c>
      <c r="L255" s="22" t="s">
        <v>701</v>
      </c>
      <c r="M255" s="24" t="s">
        <v>18</v>
      </c>
      <c r="N255" s="23">
        <v>7</v>
      </c>
      <c r="O255" s="46"/>
      <c r="P255" s="11">
        <f>O255*N255</f>
        <v>0</v>
      </c>
      <c r="Q255" s="7" t="str">
        <f t="shared" si="147"/>
        <v>OK</v>
      </c>
      <c r="R255" s="8" t="str">
        <f t="shared" si="147"/>
        <v>OK</v>
      </c>
      <c r="S255" s="8" t="str">
        <f t="shared" si="147"/>
        <v>OK</v>
      </c>
      <c r="T255" s="8" t="str">
        <f t="shared" si="148"/>
        <v>OK</v>
      </c>
      <c r="U255" s="8" t="str">
        <f t="shared" si="149"/>
        <v>OK</v>
      </c>
      <c r="V255" s="9">
        <f t="shared" si="150"/>
        <v>0</v>
      </c>
    </row>
    <row r="256" spans="1:22" x14ac:dyDescent="0.2">
      <c r="A256" s="19" t="s">
        <v>197</v>
      </c>
      <c r="B256" s="19"/>
      <c r="C256" s="19"/>
      <c r="D256" s="19" t="s">
        <v>265</v>
      </c>
      <c r="E256" s="19"/>
      <c r="F256" s="20"/>
      <c r="G256" s="19"/>
      <c r="H256" s="21">
        <v>505.92</v>
      </c>
      <c r="I256" s="19" t="s">
        <v>197</v>
      </c>
      <c r="J256" s="19"/>
      <c r="K256" s="19"/>
      <c r="L256" s="19" t="s">
        <v>265</v>
      </c>
      <c r="M256" s="19"/>
      <c r="N256" s="20"/>
      <c r="O256" s="45"/>
      <c r="P256" s="21">
        <f>SUM(P257)</f>
        <v>0</v>
      </c>
      <c r="Q256" s="5"/>
      <c r="R256" s="6"/>
      <c r="S256" s="6"/>
      <c r="T256" s="6"/>
      <c r="U256" s="6"/>
      <c r="V256" s="6"/>
    </row>
    <row r="257" spans="1:22" ht="25.5" x14ac:dyDescent="0.2">
      <c r="A257" s="22" t="s">
        <v>198</v>
      </c>
      <c r="B257" s="23" t="s">
        <v>266</v>
      </c>
      <c r="C257" s="22" t="s">
        <v>28</v>
      </c>
      <c r="D257" s="22" t="s">
        <v>267</v>
      </c>
      <c r="E257" s="24" t="s">
        <v>18</v>
      </c>
      <c r="F257" s="23">
        <v>17</v>
      </c>
      <c r="G257" s="11">
        <v>29.76</v>
      </c>
      <c r="H257" s="11">
        <v>505.92</v>
      </c>
      <c r="I257" s="22" t="s">
        <v>198</v>
      </c>
      <c r="J257" s="23" t="s">
        <v>266</v>
      </c>
      <c r="K257" s="22" t="s">
        <v>28</v>
      </c>
      <c r="L257" s="22" t="s">
        <v>267</v>
      </c>
      <c r="M257" s="24" t="s">
        <v>18</v>
      </c>
      <c r="N257" s="23">
        <v>17</v>
      </c>
      <c r="O257" s="46"/>
      <c r="P257" s="11">
        <f>O257*N257</f>
        <v>0</v>
      </c>
      <c r="Q257" s="7" t="str">
        <f t="shared" si="147"/>
        <v>OK</v>
      </c>
      <c r="R257" s="8" t="str">
        <f t="shared" si="147"/>
        <v>OK</v>
      </c>
      <c r="S257" s="8" t="str">
        <f t="shared" si="147"/>
        <v>OK</v>
      </c>
      <c r="T257" s="8" t="str">
        <f t="shared" si="148"/>
        <v>OK</v>
      </c>
      <c r="U257" s="8" t="str">
        <f t="shared" si="149"/>
        <v>OK</v>
      </c>
      <c r="V257" s="9">
        <f t="shared" si="150"/>
        <v>0</v>
      </c>
    </row>
    <row r="258" spans="1:22" ht="25.5" x14ac:dyDescent="0.2">
      <c r="A258" s="19" t="s">
        <v>210</v>
      </c>
      <c r="B258" s="19"/>
      <c r="C258" s="19"/>
      <c r="D258" s="19" t="s">
        <v>702</v>
      </c>
      <c r="E258" s="19"/>
      <c r="F258" s="20"/>
      <c r="G258" s="19"/>
      <c r="H258" s="21">
        <v>65170.21</v>
      </c>
      <c r="I258" s="19" t="s">
        <v>210</v>
      </c>
      <c r="J258" s="19"/>
      <c r="K258" s="19"/>
      <c r="L258" s="19" t="s">
        <v>702</v>
      </c>
      <c r="M258" s="19"/>
      <c r="N258" s="20"/>
      <c r="O258" s="45"/>
      <c r="P258" s="21">
        <f>P259+P261+P276</f>
        <v>0</v>
      </c>
      <c r="Q258" s="5"/>
      <c r="R258" s="6"/>
      <c r="S258" s="6"/>
      <c r="T258" s="6"/>
      <c r="U258" s="6"/>
      <c r="V258" s="6"/>
    </row>
    <row r="259" spans="1:22" x14ac:dyDescent="0.2">
      <c r="A259" s="19" t="s">
        <v>211</v>
      </c>
      <c r="B259" s="19"/>
      <c r="C259" s="19"/>
      <c r="D259" s="19" t="s">
        <v>703</v>
      </c>
      <c r="E259" s="19"/>
      <c r="F259" s="20"/>
      <c r="G259" s="19"/>
      <c r="H259" s="21">
        <v>139.29</v>
      </c>
      <c r="I259" s="19" t="s">
        <v>211</v>
      </c>
      <c r="J259" s="19"/>
      <c r="K259" s="19"/>
      <c r="L259" s="19" t="s">
        <v>703</v>
      </c>
      <c r="M259" s="19"/>
      <c r="N259" s="20"/>
      <c r="O259" s="45"/>
      <c r="P259" s="21">
        <f>SUM(P260)</f>
        <v>0</v>
      </c>
      <c r="Q259" s="5"/>
      <c r="R259" s="6"/>
      <c r="S259" s="6"/>
      <c r="T259" s="6"/>
      <c r="U259" s="6"/>
      <c r="V259" s="6"/>
    </row>
    <row r="260" spans="1:22" ht="25.5" x14ac:dyDescent="0.2">
      <c r="A260" s="22" t="s">
        <v>212</v>
      </c>
      <c r="B260" s="23" t="s">
        <v>876</v>
      </c>
      <c r="C260" s="22" t="s">
        <v>28</v>
      </c>
      <c r="D260" s="22" t="s">
        <v>704</v>
      </c>
      <c r="E260" s="24" t="s">
        <v>18</v>
      </c>
      <c r="F260" s="23">
        <v>3</v>
      </c>
      <c r="G260" s="11">
        <v>46.43</v>
      </c>
      <c r="H260" s="11">
        <v>139.29</v>
      </c>
      <c r="I260" s="22" t="s">
        <v>212</v>
      </c>
      <c r="J260" s="23" t="s">
        <v>876</v>
      </c>
      <c r="K260" s="22" t="s">
        <v>28</v>
      </c>
      <c r="L260" s="22" t="s">
        <v>704</v>
      </c>
      <c r="M260" s="24" t="s">
        <v>18</v>
      </c>
      <c r="N260" s="23">
        <v>3</v>
      </c>
      <c r="O260" s="46"/>
      <c r="P260" s="11">
        <f>O260*N260</f>
        <v>0</v>
      </c>
      <c r="Q260" s="7" t="str">
        <f t="shared" ref="Q259:Q270" si="151">IF(D260=L260,"OK","ERRO")</f>
        <v>OK</v>
      </c>
      <c r="R260" s="8" t="str">
        <f t="shared" ref="R259:R270" si="152">IF(E260=M260,"OK","ERRO")</f>
        <v>OK</v>
      </c>
      <c r="S260" s="8" t="str">
        <f t="shared" ref="S259:S270" si="153">IF(F260=N260,"OK","ERRO")</f>
        <v>OK</v>
      </c>
      <c r="T260" s="8" t="str">
        <f t="shared" ref="T259:T269" si="154">IF(G260&gt;=O260,"OK","ERRO")</f>
        <v>OK</v>
      </c>
      <c r="U260" s="8" t="str">
        <f t="shared" ref="U259:U269" si="155">IF(P260&lt;=H260,"OK","ERRO")</f>
        <v>OK</v>
      </c>
      <c r="V260" s="9">
        <f t="shared" ref="V259:V269" si="156">IFERROR(P260/H260,"-")</f>
        <v>0</v>
      </c>
    </row>
    <row r="261" spans="1:22" x14ac:dyDescent="0.2">
      <c r="A261" s="19" t="s">
        <v>214</v>
      </c>
      <c r="B261" s="19"/>
      <c r="C261" s="19"/>
      <c r="D261" s="19" t="s">
        <v>705</v>
      </c>
      <c r="E261" s="19"/>
      <c r="F261" s="20"/>
      <c r="G261" s="19"/>
      <c r="H261" s="21">
        <v>45198.239999999998</v>
      </c>
      <c r="I261" s="19" t="s">
        <v>214</v>
      </c>
      <c r="J261" s="19"/>
      <c r="K261" s="19"/>
      <c r="L261" s="19" t="s">
        <v>705</v>
      </c>
      <c r="M261" s="19"/>
      <c r="N261" s="20"/>
      <c r="O261" s="45"/>
      <c r="P261" s="21">
        <f>SUM(P262:P275)</f>
        <v>0</v>
      </c>
      <c r="Q261" s="5"/>
      <c r="R261" s="6"/>
      <c r="S261" s="6"/>
      <c r="T261" s="6"/>
      <c r="U261" s="6"/>
      <c r="V261" s="6"/>
    </row>
    <row r="262" spans="1:22" ht="38.25" x14ac:dyDescent="0.2">
      <c r="A262" s="22" t="s">
        <v>215</v>
      </c>
      <c r="B262" s="23" t="s">
        <v>706</v>
      </c>
      <c r="C262" s="22" t="s">
        <v>17</v>
      </c>
      <c r="D262" s="22" t="s">
        <v>707</v>
      </c>
      <c r="E262" s="24" t="s">
        <v>39</v>
      </c>
      <c r="F262" s="23">
        <v>70</v>
      </c>
      <c r="G262" s="11">
        <v>125.79</v>
      </c>
      <c r="H262" s="11">
        <v>8805.2999999999993</v>
      </c>
      <c r="I262" s="22" t="s">
        <v>215</v>
      </c>
      <c r="J262" s="23" t="s">
        <v>706</v>
      </c>
      <c r="K262" s="22" t="s">
        <v>17</v>
      </c>
      <c r="L262" s="22" t="s">
        <v>707</v>
      </c>
      <c r="M262" s="24" t="s">
        <v>39</v>
      </c>
      <c r="N262" s="23">
        <v>70</v>
      </c>
      <c r="O262" s="46"/>
      <c r="P262" s="11">
        <f t="shared" ref="P262:P275" si="157">O262*N262</f>
        <v>0</v>
      </c>
      <c r="Q262" s="7" t="str">
        <f t="shared" si="151"/>
        <v>OK</v>
      </c>
      <c r="R262" s="8" t="str">
        <f t="shared" si="152"/>
        <v>OK</v>
      </c>
      <c r="S262" s="8" t="str">
        <f t="shared" si="153"/>
        <v>OK</v>
      </c>
      <c r="T262" s="8" t="str">
        <f t="shared" si="154"/>
        <v>OK</v>
      </c>
      <c r="U262" s="8" t="str">
        <f t="shared" si="155"/>
        <v>OK</v>
      </c>
      <c r="V262" s="9">
        <f t="shared" si="156"/>
        <v>0</v>
      </c>
    </row>
    <row r="263" spans="1:22" ht="38.25" x14ac:dyDescent="0.2">
      <c r="A263" s="22" t="s">
        <v>216</v>
      </c>
      <c r="B263" s="23" t="s">
        <v>708</v>
      </c>
      <c r="C263" s="22" t="s">
        <v>17</v>
      </c>
      <c r="D263" s="22" t="s">
        <v>709</v>
      </c>
      <c r="E263" s="24" t="s">
        <v>18</v>
      </c>
      <c r="F263" s="23">
        <v>43</v>
      </c>
      <c r="G263" s="11">
        <v>51.23</v>
      </c>
      <c r="H263" s="11">
        <v>2202.89</v>
      </c>
      <c r="I263" s="22" t="s">
        <v>216</v>
      </c>
      <c r="J263" s="23" t="s">
        <v>708</v>
      </c>
      <c r="K263" s="22" t="s">
        <v>17</v>
      </c>
      <c r="L263" s="22" t="s">
        <v>709</v>
      </c>
      <c r="M263" s="24" t="s">
        <v>18</v>
      </c>
      <c r="N263" s="23">
        <v>43</v>
      </c>
      <c r="O263" s="46"/>
      <c r="P263" s="11">
        <f t="shared" si="157"/>
        <v>0</v>
      </c>
      <c r="Q263" s="7" t="str">
        <f t="shared" si="151"/>
        <v>OK</v>
      </c>
      <c r="R263" s="8" t="str">
        <f t="shared" si="152"/>
        <v>OK</v>
      </c>
      <c r="S263" s="8" t="str">
        <f t="shared" si="153"/>
        <v>OK</v>
      </c>
      <c r="T263" s="8" t="str">
        <f t="shared" si="154"/>
        <v>OK</v>
      </c>
      <c r="U263" s="8" t="str">
        <f t="shared" si="155"/>
        <v>OK</v>
      </c>
      <c r="V263" s="9">
        <f t="shared" si="156"/>
        <v>0</v>
      </c>
    </row>
    <row r="264" spans="1:22" ht="38.25" x14ac:dyDescent="0.2">
      <c r="A264" s="22" t="s">
        <v>219</v>
      </c>
      <c r="B264" s="23" t="s">
        <v>710</v>
      </c>
      <c r="C264" s="22" t="s">
        <v>17</v>
      </c>
      <c r="D264" s="22" t="s">
        <v>711</v>
      </c>
      <c r="E264" s="24" t="s">
        <v>18</v>
      </c>
      <c r="F264" s="23">
        <v>4</v>
      </c>
      <c r="G264" s="11">
        <v>69.180000000000007</v>
      </c>
      <c r="H264" s="11">
        <v>276.72000000000003</v>
      </c>
      <c r="I264" s="22" t="s">
        <v>219</v>
      </c>
      <c r="J264" s="23" t="s">
        <v>710</v>
      </c>
      <c r="K264" s="22" t="s">
        <v>17</v>
      </c>
      <c r="L264" s="22" t="s">
        <v>711</v>
      </c>
      <c r="M264" s="24" t="s">
        <v>18</v>
      </c>
      <c r="N264" s="23">
        <v>4</v>
      </c>
      <c r="O264" s="46"/>
      <c r="P264" s="11">
        <f t="shared" si="157"/>
        <v>0</v>
      </c>
      <c r="Q264" s="7" t="str">
        <f t="shared" si="151"/>
        <v>OK</v>
      </c>
      <c r="R264" s="8" t="str">
        <f t="shared" si="152"/>
        <v>OK</v>
      </c>
      <c r="S264" s="8" t="str">
        <f t="shared" si="153"/>
        <v>OK</v>
      </c>
      <c r="T264" s="8" t="str">
        <f t="shared" si="154"/>
        <v>OK</v>
      </c>
      <c r="U264" s="8" t="str">
        <f t="shared" si="155"/>
        <v>OK</v>
      </c>
      <c r="V264" s="9">
        <f t="shared" si="156"/>
        <v>0</v>
      </c>
    </row>
    <row r="265" spans="1:22" x14ac:dyDescent="0.2">
      <c r="A265" s="22" t="s">
        <v>220</v>
      </c>
      <c r="B265" s="23" t="s">
        <v>877</v>
      </c>
      <c r="C265" s="22" t="s">
        <v>28</v>
      </c>
      <c r="D265" s="22" t="s">
        <v>712</v>
      </c>
      <c r="E265" s="24" t="s">
        <v>18</v>
      </c>
      <c r="F265" s="23">
        <v>19</v>
      </c>
      <c r="G265" s="11">
        <v>56.42</v>
      </c>
      <c r="H265" s="11">
        <v>1071.98</v>
      </c>
      <c r="I265" s="22" t="s">
        <v>220</v>
      </c>
      <c r="J265" s="23" t="s">
        <v>877</v>
      </c>
      <c r="K265" s="22" t="s">
        <v>28</v>
      </c>
      <c r="L265" s="22" t="s">
        <v>712</v>
      </c>
      <c r="M265" s="24" t="s">
        <v>18</v>
      </c>
      <c r="N265" s="23">
        <v>19</v>
      </c>
      <c r="O265" s="46"/>
      <c r="P265" s="11">
        <f t="shared" si="157"/>
        <v>0</v>
      </c>
      <c r="Q265" s="7" t="str">
        <f t="shared" si="151"/>
        <v>OK</v>
      </c>
      <c r="R265" s="8" t="str">
        <f t="shared" si="152"/>
        <v>OK</v>
      </c>
      <c r="S265" s="8" t="str">
        <f t="shared" si="153"/>
        <v>OK</v>
      </c>
      <c r="T265" s="8" t="str">
        <f t="shared" si="154"/>
        <v>OK</v>
      </c>
      <c r="U265" s="8" t="str">
        <f t="shared" si="155"/>
        <v>OK</v>
      </c>
      <c r="V265" s="9">
        <f t="shared" si="156"/>
        <v>0</v>
      </c>
    </row>
    <row r="266" spans="1:22" ht="25.5" x14ac:dyDescent="0.2">
      <c r="A266" s="22" t="s">
        <v>221</v>
      </c>
      <c r="B266" s="23" t="s">
        <v>878</v>
      </c>
      <c r="C266" s="22" t="s">
        <v>28</v>
      </c>
      <c r="D266" s="22" t="s">
        <v>713</v>
      </c>
      <c r="E266" s="24" t="s">
        <v>18</v>
      </c>
      <c r="F266" s="23">
        <v>1</v>
      </c>
      <c r="G266" s="11">
        <v>3103.08</v>
      </c>
      <c r="H266" s="11">
        <v>3103.08</v>
      </c>
      <c r="I266" s="22" t="s">
        <v>221</v>
      </c>
      <c r="J266" s="23" t="s">
        <v>878</v>
      </c>
      <c r="K266" s="22" t="s">
        <v>28</v>
      </c>
      <c r="L266" s="22" t="s">
        <v>713</v>
      </c>
      <c r="M266" s="24" t="s">
        <v>18</v>
      </c>
      <c r="N266" s="23">
        <v>1</v>
      </c>
      <c r="O266" s="46"/>
      <c r="P266" s="11">
        <f t="shared" si="157"/>
        <v>0</v>
      </c>
      <c r="Q266" s="7" t="str">
        <f t="shared" si="151"/>
        <v>OK</v>
      </c>
      <c r="R266" s="8" t="str">
        <f t="shared" si="152"/>
        <v>OK</v>
      </c>
      <c r="S266" s="8" t="str">
        <f t="shared" si="153"/>
        <v>OK</v>
      </c>
      <c r="T266" s="8" t="str">
        <f t="shared" si="154"/>
        <v>OK</v>
      </c>
      <c r="U266" s="8" t="str">
        <f t="shared" si="155"/>
        <v>OK</v>
      </c>
      <c r="V266" s="9">
        <f t="shared" si="156"/>
        <v>0</v>
      </c>
    </row>
    <row r="267" spans="1:22" x14ac:dyDescent="0.2">
      <c r="A267" s="22" t="s">
        <v>222</v>
      </c>
      <c r="B267" s="23" t="s">
        <v>879</v>
      </c>
      <c r="C267" s="22" t="s">
        <v>133</v>
      </c>
      <c r="D267" s="22" t="s">
        <v>714</v>
      </c>
      <c r="E267" s="24" t="s">
        <v>18</v>
      </c>
      <c r="F267" s="23">
        <v>2</v>
      </c>
      <c r="G267" s="11">
        <v>1662.68</v>
      </c>
      <c r="H267" s="11">
        <v>3325.36</v>
      </c>
      <c r="I267" s="22" t="s">
        <v>222</v>
      </c>
      <c r="J267" s="23" t="s">
        <v>879</v>
      </c>
      <c r="K267" s="22" t="s">
        <v>133</v>
      </c>
      <c r="L267" s="22" t="s">
        <v>714</v>
      </c>
      <c r="M267" s="24" t="s">
        <v>18</v>
      </c>
      <c r="N267" s="23">
        <v>2</v>
      </c>
      <c r="O267" s="46"/>
      <c r="P267" s="11">
        <f t="shared" si="157"/>
        <v>0</v>
      </c>
      <c r="Q267" s="7" t="str">
        <f t="shared" si="151"/>
        <v>OK</v>
      </c>
      <c r="R267" s="8" t="str">
        <f t="shared" si="152"/>
        <v>OK</v>
      </c>
      <c r="S267" s="8" t="str">
        <f t="shared" si="153"/>
        <v>OK</v>
      </c>
      <c r="T267" s="8" t="str">
        <f t="shared" si="154"/>
        <v>OK</v>
      </c>
      <c r="U267" s="8" t="str">
        <f t="shared" si="155"/>
        <v>OK</v>
      </c>
      <c r="V267" s="9">
        <f t="shared" si="156"/>
        <v>0</v>
      </c>
    </row>
    <row r="268" spans="1:22" ht="25.5" x14ac:dyDescent="0.2">
      <c r="A268" s="22" t="s">
        <v>223</v>
      </c>
      <c r="B268" s="23" t="s">
        <v>880</v>
      </c>
      <c r="C268" s="22" t="s">
        <v>28</v>
      </c>
      <c r="D268" s="22" t="s">
        <v>715</v>
      </c>
      <c r="E268" s="24" t="s">
        <v>18</v>
      </c>
      <c r="F268" s="23">
        <v>5</v>
      </c>
      <c r="G268" s="11">
        <v>1360.6</v>
      </c>
      <c r="H268" s="11">
        <v>6803</v>
      </c>
      <c r="I268" s="22" t="s">
        <v>223</v>
      </c>
      <c r="J268" s="23" t="s">
        <v>880</v>
      </c>
      <c r="K268" s="22" t="s">
        <v>28</v>
      </c>
      <c r="L268" s="22" t="s">
        <v>715</v>
      </c>
      <c r="M268" s="24" t="s">
        <v>18</v>
      </c>
      <c r="N268" s="23">
        <v>5</v>
      </c>
      <c r="O268" s="46"/>
      <c r="P268" s="11">
        <f t="shared" si="157"/>
        <v>0</v>
      </c>
      <c r="Q268" s="7" t="str">
        <f t="shared" si="151"/>
        <v>OK</v>
      </c>
      <c r="R268" s="8" t="str">
        <f t="shared" si="152"/>
        <v>OK</v>
      </c>
      <c r="S268" s="8" t="str">
        <f t="shared" si="153"/>
        <v>OK</v>
      </c>
      <c r="T268" s="8" t="str">
        <f t="shared" si="154"/>
        <v>OK</v>
      </c>
      <c r="U268" s="8" t="str">
        <f t="shared" si="155"/>
        <v>OK</v>
      </c>
      <c r="V268" s="9">
        <f t="shared" si="156"/>
        <v>0</v>
      </c>
    </row>
    <row r="269" spans="1:22" ht="25.5" x14ac:dyDescent="0.2">
      <c r="A269" s="22" t="s">
        <v>226</v>
      </c>
      <c r="B269" s="23" t="s">
        <v>881</v>
      </c>
      <c r="C269" s="22" t="s">
        <v>28</v>
      </c>
      <c r="D269" s="22" t="s">
        <v>716</v>
      </c>
      <c r="E269" s="24" t="s">
        <v>39</v>
      </c>
      <c r="F269" s="23">
        <v>1290.3</v>
      </c>
      <c r="G269" s="11">
        <v>9.06</v>
      </c>
      <c r="H269" s="11">
        <v>11690.11</v>
      </c>
      <c r="I269" s="22" t="s">
        <v>226</v>
      </c>
      <c r="J269" s="23" t="s">
        <v>881</v>
      </c>
      <c r="K269" s="22" t="s">
        <v>28</v>
      </c>
      <c r="L269" s="22" t="s">
        <v>716</v>
      </c>
      <c r="M269" s="24" t="s">
        <v>39</v>
      </c>
      <c r="N269" s="23">
        <v>1290.3</v>
      </c>
      <c r="O269" s="46"/>
      <c r="P269" s="11">
        <f t="shared" si="157"/>
        <v>0</v>
      </c>
      <c r="Q269" s="7" t="str">
        <f t="shared" si="151"/>
        <v>OK</v>
      </c>
      <c r="R269" s="8" t="str">
        <f t="shared" si="152"/>
        <v>OK</v>
      </c>
      <c r="S269" s="8" t="str">
        <f t="shared" si="153"/>
        <v>OK</v>
      </c>
      <c r="T269" s="8" t="str">
        <f t="shared" si="154"/>
        <v>OK</v>
      </c>
      <c r="U269" s="8" t="str">
        <f t="shared" si="155"/>
        <v>OK</v>
      </c>
      <c r="V269" s="9">
        <f t="shared" si="156"/>
        <v>0</v>
      </c>
    </row>
    <row r="270" spans="1:22" x14ac:dyDescent="0.2">
      <c r="A270" s="22" t="s">
        <v>717</v>
      </c>
      <c r="B270" s="23" t="s">
        <v>882</v>
      </c>
      <c r="C270" s="22" t="s">
        <v>133</v>
      </c>
      <c r="D270" s="22" t="s">
        <v>718</v>
      </c>
      <c r="E270" s="24" t="s">
        <v>18</v>
      </c>
      <c r="F270" s="23">
        <v>70</v>
      </c>
      <c r="G270" s="11">
        <v>27.33</v>
      </c>
      <c r="H270" s="11">
        <v>1913.1</v>
      </c>
      <c r="I270" s="22" t="s">
        <v>717</v>
      </c>
      <c r="J270" s="23" t="s">
        <v>882</v>
      </c>
      <c r="K270" s="22" t="s">
        <v>133</v>
      </c>
      <c r="L270" s="22" t="s">
        <v>718</v>
      </c>
      <c r="M270" s="24" t="s">
        <v>18</v>
      </c>
      <c r="N270" s="23">
        <v>70</v>
      </c>
      <c r="O270" s="46"/>
      <c r="P270" s="11">
        <f t="shared" si="157"/>
        <v>0</v>
      </c>
      <c r="Q270" s="7" t="str">
        <f t="shared" si="151"/>
        <v>OK</v>
      </c>
      <c r="R270" s="8" t="str">
        <f t="shared" si="152"/>
        <v>OK</v>
      </c>
      <c r="S270" s="8" t="str">
        <f t="shared" si="153"/>
        <v>OK</v>
      </c>
      <c r="T270" s="8" t="str">
        <f>IF(G270&gt;=O270,"OK","ERRO")</f>
        <v>OK</v>
      </c>
      <c r="U270" s="8" t="str">
        <f>IF(P270&lt;=H270,"OK","ERRO")</f>
        <v>OK</v>
      </c>
      <c r="V270" s="9">
        <f>IFERROR(P270/H270,"-")</f>
        <v>0</v>
      </c>
    </row>
    <row r="271" spans="1:22" ht="25.5" x14ac:dyDescent="0.2">
      <c r="A271" s="22" t="s">
        <v>719</v>
      </c>
      <c r="B271" s="23" t="s">
        <v>720</v>
      </c>
      <c r="C271" s="22" t="s">
        <v>721</v>
      </c>
      <c r="D271" s="22" t="s">
        <v>722</v>
      </c>
      <c r="E271" s="24" t="s">
        <v>314</v>
      </c>
      <c r="F271" s="23">
        <v>74</v>
      </c>
      <c r="G271" s="11">
        <v>20.05</v>
      </c>
      <c r="H271" s="11">
        <v>1483.7</v>
      </c>
      <c r="I271" s="22" t="s">
        <v>719</v>
      </c>
      <c r="J271" s="23" t="s">
        <v>720</v>
      </c>
      <c r="K271" s="22" t="s">
        <v>721</v>
      </c>
      <c r="L271" s="22" t="s">
        <v>722</v>
      </c>
      <c r="M271" s="24" t="s">
        <v>314</v>
      </c>
      <c r="N271" s="23">
        <v>74</v>
      </c>
      <c r="O271" s="46"/>
      <c r="P271" s="11">
        <f t="shared" si="157"/>
        <v>0</v>
      </c>
      <c r="Q271" s="7" t="str">
        <f t="shared" ref="Q271:S279" si="158">IF(D271=L271,"OK","ERRO")</f>
        <v>OK</v>
      </c>
      <c r="R271" s="8" t="str">
        <f t="shared" si="158"/>
        <v>OK</v>
      </c>
      <c r="S271" s="8" t="str">
        <f t="shared" si="158"/>
        <v>OK</v>
      </c>
      <c r="T271" s="8" t="str">
        <f t="shared" ref="T271:T278" si="159">IF(G271&gt;=O271,"OK","ERRO")</f>
        <v>OK</v>
      </c>
      <c r="U271" s="8" t="str">
        <f t="shared" ref="U271:U278" si="160">IF(P271&lt;=H271,"OK","ERRO")</f>
        <v>OK</v>
      </c>
      <c r="V271" s="9">
        <f t="shared" ref="V271:V278" si="161">IFERROR(P271/H271,"-")</f>
        <v>0</v>
      </c>
    </row>
    <row r="272" spans="1:22" x14ac:dyDescent="0.2">
      <c r="A272" s="22" t="s">
        <v>723</v>
      </c>
      <c r="B272" s="23" t="s">
        <v>883</v>
      </c>
      <c r="C272" s="22" t="s">
        <v>133</v>
      </c>
      <c r="D272" s="22" t="s">
        <v>724</v>
      </c>
      <c r="E272" s="24" t="s">
        <v>18</v>
      </c>
      <c r="F272" s="23">
        <v>46</v>
      </c>
      <c r="G272" s="11">
        <v>13.98</v>
      </c>
      <c r="H272" s="11">
        <v>643.08000000000004</v>
      </c>
      <c r="I272" s="22" t="s">
        <v>723</v>
      </c>
      <c r="J272" s="23" t="s">
        <v>883</v>
      </c>
      <c r="K272" s="22" t="s">
        <v>133</v>
      </c>
      <c r="L272" s="22" t="s">
        <v>724</v>
      </c>
      <c r="M272" s="24" t="s">
        <v>18</v>
      </c>
      <c r="N272" s="23">
        <v>46</v>
      </c>
      <c r="O272" s="46"/>
      <c r="P272" s="11">
        <f t="shared" si="157"/>
        <v>0</v>
      </c>
      <c r="Q272" s="7" t="str">
        <f t="shared" si="158"/>
        <v>OK</v>
      </c>
      <c r="R272" s="8" t="str">
        <f t="shared" si="158"/>
        <v>OK</v>
      </c>
      <c r="S272" s="8" t="str">
        <f t="shared" si="158"/>
        <v>OK</v>
      </c>
      <c r="T272" s="8" t="str">
        <f t="shared" si="159"/>
        <v>OK</v>
      </c>
      <c r="U272" s="8" t="str">
        <f t="shared" si="160"/>
        <v>OK</v>
      </c>
      <c r="V272" s="9">
        <f t="shared" si="161"/>
        <v>0</v>
      </c>
    </row>
    <row r="273" spans="1:22" x14ac:dyDescent="0.2">
      <c r="A273" s="22" t="s">
        <v>725</v>
      </c>
      <c r="B273" s="23" t="s">
        <v>884</v>
      </c>
      <c r="C273" s="22" t="s">
        <v>133</v>
      </c>
      <c r="D273" s="22" t="s">
        <v>726</v>
      </c>
      <c r="E273" s="24" t="s">
        <v>18</v>
      </c>
      <c r="F273" s="23">
        <v>3</v>
      </c>
      <c r="G273" s="11">
        <v>748.14</v>
      </c>
      <c r="H273" s="11">
        <v>2244.42</v>
      </c>
      <c r="I273" s="22" t="s">
        <v>725</v>
      </c>
      <c r="J273" s="23" t="s">
        <v>884</v>
      </c>
      <c r="K273" s="22" t="s">
        <v>133</v>
      </c>
      <c r="L273" s="22" t="s">
        <v>726</v>
      </c>
      <c r="M273" s="24" t="s">
        <v>18</v>
      </c>
      <c r="N273" s="23">
        <v>3</v>
      </c>
      <c r="O273" s="46"/>
      <c r="P273" s="11">
        <f t="shared" si="157"/>
        <v>0</v>
      </c>
      <c r="Q273" s="7" t="str">
        <f t="shared" si="158"/>
        <v>OK</v>
      </c>
      <c r="R273" s="8" t="str">
        <f t="shared" si="158"/>
        <v>OK</v>
      </c>
      <c r="S273" s="8" t="str">
        <f t="shared" si="158"/>
        <v>OK</v>
      </c>
      <c r="T273" s="8" t="str">
        <f t="shared" si="159"/>
        <v>OK</v>
      </c>
      <c r="U273" s="8" t="str">
        <f t="shared" si="160"/>
        <v>OK</v>
      </c>
      <c r="V273" s="9">
        <f t="shared" si="161"/>
        <v>0</v>
      </c>
    </row>
    <row r="274" spans="1:22" x14ac:dyDescent="0.2">
      <c r="A274" s="22" t="s">
        <v>727</v>
      </c>
      <c r="B274" s="23" t="s">
        <v>885</v>
      </c>
      <c r="C274" s="22" t="s">
        <v>133</v>
      </c>
      <c r="D274" s="22" t="s">
        <v>728</v>
      </c>
      <c r="E274" s="24" t="s">
        <v>39</v>
      </c>
      <c r="F274" s="23">
        <v>54.05</v>
      </c>
      <c r="G274" s="11">
        <v>25.32</v>
      </c>
      <c r="H274" s="11">
        <v>1368.54</v>
      </c>
      <c r="I274" s="22" t="s">
        <v>727</v>
      </c>
      <c r="J274" s="23" t="s">
        <v>885</v>
      </c>
      <c r="K274" s="22" t="s">
        <v>133</v>
      </c>
      <c r="L274" s="22" t="s">
        <v>728</v>
      </c>
      <c r="M274" s="24" t="s">
        <v>39</v>
      </c>
      <c r="N274" s="23">
        <v>54.05</v>
      </c>
      <c r="O274" s="46"/>
      <c r="P274" s="11">
        <f t="shared" si="157"/>
        <v>0</v>
      </c>
      <c r="Q274" s="7" t="str">
        <f t="shared" si="158"/>
        <v>OK</v>
      </c>
      <c r="R274" s="8" t="str">
        <f t="shared" si="158"/>
        <v>OK</v>
      </c>
      <c r="S274" s="8" t="str">
        <f t="shared" si="158"/>
        <v>OK</v>
      </c>
      <c r="T274" s="8" t="str">
        <f t="shared" si="159"/>
        <v>OK</v>
      </c>
      <c r="U274" s="8" t="str">
        <f t="shared" si="160"/>
        <v>OK</v>
      </c>
      <c r="V274" s="9">
        <f t="shared" si="161"/>
        <v>0</v>
      </c>
    </row>
    <row r="275" spans="1:22" ht="25.5" x14ac:dyDescent="0.2">
      <c r="A275" s="22" t="s">
        <v>729</v>
      </c>
      <c r="B275" s="23" t="s">
        <v>886</v>
      </c>
      <c r="C275" s="22" t="s">
        <v>133</v>
      </c>
      <c r="D275" s="22" t="s">
        <v>730</v>
      </c>
      <c r="E275" s="24" t="s">
        <v>18</v>
      </c>
      <c r="F275" s="23">
        <v>4</v>
      </c>
      <c r="G275" s="11">
        <v>66.739999999999995</v>
      </c>
      <c r="H275" s="11">
        <v>266.95999999999998</v>
      </c>
      <c r="I275" s="22" t="s">
        <v>729</v>
      </c>
      <c r="J275" s="23" t="s">
        <v>886</v>
      </c>
      <c r="K275" s="22" t="s">
        <v>133</v>
      </c>
      <c r="L275" s="22" t="s">
        <v>730</v>
      </c>
      <c r="M275" s="24" t="s">
        <v>18</v>
      </c>
      <c r="N275" s="23">
        <v>4</v>
      </c>
      <c r="O275" s="46"/>
      <c r="P275" s="11">
        <f t="shared" si="157"/>
        <v>0</v>
      </c>
      <c r="Q275" s="7" t="str">
        <f t="shared" si="158"/>
        <v>OK</v>
      </c>
      <c r="R275" s="8" t="str">
        <f t="shared" si="158"/>
        <v>OK</v>
      </c>
      <c r="S275" s="8" t="str">
        <f t="shared" si="158"/>
        <v>OK</v>
      </c>
      <c r="T275" s="8" t="str">
        <f t="shared" si="159"/>
        <v>OK</v>
      </c>
      <c r="U275" s="8" t="str">
        <f t="shared" si="160"/>
        <v>OK</v>
      </c>
      <c r="V275" s="9">
        <f t="shared" si="161"/>
        <v>0</v>
      </c>
    </row>
    <row r="276" spans="1:22" x14ac:dyDescent="0.2">
      <c r="A276" s="19" t="s">
        <v>227</v>
      </c>
      <c r="B276" s="19"/>
      <c r="C276" s="19"/>
      <c r="D276" s="19" t="s">
        <v>731</v>
      </c>
      <c r="E276" s="19"/>
      <c r="F276" s="20"/>
      <c r="G276" s="19"/>
      <c r="H276" s="21">
        <v>19832.68</v>
      </c>
      <c r="I276" s="19" t="s">
        <v>227</v>
      </c>
      <c r="J276" s="19"/>
      <c r="K276" s="19"/>
      <c r="L276" s="19" t="s">
        <v>731</v>
      </c>
      <c r="M276" s="19"/>
      <c r="N276" s="20"/>
      <c r="O276" s="45"/>
      <c r="P276" s="21">
        <f>SUM(P277:P282)</f>
        <v>0</v>
      </c>
      <c r="Q276" s="5"/>
      <c r="R276" s="6"/>
      <c r="S276" s="6"/>
      <c r="T276" s="6"/>
      <c r="U276" s="6"/>
      <c r="V276" s="6"/>
    </row>
    <row r="277" spans="1:22" x14ac:dyDescent="0.2">
      <c r="A277" s="22" t="s">
        <v>228</v>
      </c>
      <c r="B277" s="23" t="s">
        <v>887</v>
      </c>
      <c r="C277" s="22" t="s">
        <v>133</v>
      </c>
      <c r="D277" s="22" t="s">
        <v>732</v>
      </c>
      <c r="E277" s="24" t="s">
        <v>18</v>
      </c>
      <c r="F277" s="23">
        <v>5</v>
      </c>
      <c r="G277" s="11">
        <v>701.87</v>
      </c>
      <c r="H277" s="11">
        <v>3509.35</v>
      </c>
      <c r="I277" s="22" t="s">
        <v>228</v>
      </c>
      <c r="J277" s="23" t="s">
        <v>887</v>
      </c>
      <c r="K277" s="22" t="s">
        <v>133</v>
      </c>
      <c r="L277" s="22" t="s">
        <v>732</v>
      </c>
      <c r="M277" s="24" t="s">
        <v>18</v>
      </c>
      <c r="N277" s="23">
        <v>5</v>
      </c>
      <c r="O277" s="46"/>
      <c r="P277" s="11">
        <f t="shared" ref="P277:P282" si="162">O277*N277</f>
        <v>0</v>
      </c>
      <c r="Q277" s="7" t="str">
        <f t="shared" si="158"/>
        <v>OK</v>
      </c>
      <c r="R277" s="8" t="str">
        <f t="shared" si="158"/>
        <v>OK</v>
      </c>
      <c r="S277" s="8" t="str">
        <f t="shared" si="158"/>
        <v>OK</v>
      </c>
      <c r="T277" s="8" t="str">
        <f t="shared" si="159"/>
        <v>OK</v>
      </c>
      <c r="U277" s="8" t="str">
        <f t="shared" si="160"/>
        <v>OK</v>
      </c>
      <c r="V277" s="9">
        <f t="shared" si="161"/>
        <v>0</v>
      </c>
    </row>
    <row r="278" spans="1:22" x14ac:dyDescent="0.2">
      <c r="A278" s="22" t="s">
        <v>231</v>
      </c>
      <c r="B278" s="23" t="s">
        <v>888</v>
      </c>
      <c r="C278" s="22" t="s">
        <v>133</v>
      </c>
      <c r="D278" s="22" t="s">
        <v>733</v>
      </c>
      <c r="E278" s="24" t="s">
        <v>39</v>
      </c>
      <c r="F278" s="23">
        <v>137.08000000000001</v>
      </c>
      <c r="G278" s="11">
        <v>8.02</v>
      </c>
      <c r="H278" s="11">
        <v>1099.3800000000001</v>
      </c>
      <c r="I278" s="22" t="s">
        <v>231</v>
      </c>
      <c r="J278" s="23" t="s">
        <v>888</v>
      </c>
      <c r="K278" s="22" t="s">
        <v>133</v>
      </c>
      <c r="L278" s="22" t="s">
        <v>733</v>
      </c>
      <c r="M278" s="24" t="s">
        <v>39</v>
      </c>
      <c r="N278" s="23">
        <v>137.08000000000001</v>
      </c>
      <c r="O278" s="46"/>
      <c r="P278" s="11">
        <f t="shared" si="162"/>
        <v>0</v>
      </c>
      <c r="Q278" s="7" t="str">
        <f t="shared" si="158"/>
        <v>OK</v>
      </c>
      <c r="R278" s="8" t="str">
        <f t="shared" si="158"/>
        <v>OK</v>
      </c>
      <c r="S278" s="8" t="str">
        <f t="shared" si="158"/>
        <v>OK</v>
      </c>
      <c r="T278" s="8" t="str">
        <f t="shared" si="159"/>
        <v>OK</v>
      </c>
      <c r="U278" s="8" t="str">
        <f t="shared" si="160"/>
        <v>OK</v>
      </c>
      <c r="V278" s="9">
        <f t="shared" si="161"/>
        <v>0</v>
      </c>
    </row>
    <row r="279" spans="1:22" ht="25.5" x14ac:dyDescent="0.2">
      <c r="A279" s="22" t="s">
        <v>234</v>
      </c>
      <c r="B279" s="23" t="s">
        <v>734</v>
      </c>
      <c r="C279" s="22" t="s">
        <v>17</v>
      </c>
      <c r="D279" s="22" t="s">
        <v>735</v>
      </c>
      <c r="E279" s="24" t="s">
        <v>18</v>
      </c>
      <c r="F279" s="23">
        <v>10</v>
      </c>
      <c r="G279" s="11">
        <v>424.57</v>
      </c>
      <c r="H279" s="11">
        <v>4245.7</v>
      </c>
      <c r="I279" s="22" t="s">
        <v>234</v>
      </c>
      <c r="J279" s="23" t="s">
        <v>734</v>
      </c>
      <c r="K279" s="22" t="s">
        <v>17</v>
      </c>
      <c r="L279" s="22" t="s">
        <v>735</v>
      </c>
      <c r="M279" s="24" t="s">
        <v>18</v>
      </c>
      <c r="N279" s="23">
        <v>10</v>
      </c>
      <c r="O279" s="46"/>
      <c r="P279" s="11">
        <f t="shared" si="162"/>
        <v>0</v>
      </c>
      <c r="Q279" s="7" t="str">
        <f t="shared" si="158"/>
        <v>OK</v>
      </c>
      <c r="R279" s="8" t="str">
        <f t="shared" si="158"/>
        <v>OK</v>
      </c>
      <c r="S279" s="8" t="str">
        <f t="shared" si="158"/>
        <v>OK</v>
      </c>
      <c r="T279" s="8" t="str">
        <f>IF(G279&gt;=O279,"OK","ERRO")</f>
        <v>OK</v>
      </c>
      <c r="U279" s="8" t="str">
        <f>IF(P279&lt;=H279,"OK","ERRO")</f>
        <v>OK</v>
      </c>
      <c r="V279" s="9">
        <f>IFERROR(P279/H279,"-")</f>
        <v>0</v>
      </c>
    </row>
    <row r="280" spans="1:22" ht="25.5" x14ac:dyDescent="0.2">
      <c r="A280" s="22" t="s">
        <v>235</v>
      </c>
      <c r="B280" s="23" t="s">
        <v>736</v>
      </c>
      <c r="C280" s="22" t="s">
        <v>17</v>
      </c>
      <c r="D280" s="22" t="s">
        <v>737</v>
      </c>
      <c r="E280" s="24" t="s">
        <v>331</v>
      </c>
      <c r="F280" s="23">
        <v>4</v>
      </c>
      <c r="G280" s="11">
        <v>765.25</v>
      </c>
      <c r="H280" s="11">
        <v>3061</v>
      </c>
      <c r="I280" s="22" t="s">
        <v>235</v>
      </c>
      <c r="J280" s="23" t="s">
        <v>736</v>
      </c>
      <c r="K280" s="22" t="s">
        <v>17</v>
      </c>
      <c r="L280" s="22" t="s">
        <v>737</v>
      </c>
      <c r="M280" s="24" t="s">
        <v>331</v>
      </c>
      <c r="N280" s="23">
        <v>4</v>
      </c>
      <c r="O280" s="46"/>
      <c r="P280" s="11">
        <f t="shared" si="162"/>
        <v>0</v>
      </c>
      <c r="Q280" s="7" t="str">
        <f t="shared" ref="Q280:Q291" si="163">IF(D280=L280,"OK","ERRO")</f>
        <v>OK</v>
      </c>
      <c r="R280" s="8" t="str">
        <f t="shared" ref="R280:R291" si="164">IF(E280=M280,"OK","ERRO")</f>
        <v>OK</v>
      </c>
      <c r="S280" s="8" t="str">
        <f t="shared" ref="S280:S291" si="165">IF(F280=N280,"OK","ERRO")</f>
        <v>OK</v>
      </c>
      <c r="T280" s="8" t="str">
        <f t="shared" ref="T280:T291" si="166">IF(G280&gt;=O280,"OK","ERRO")</f>
        <v>OK</v>
      </c>
      <c r="U280" s="8" t="str">
        <f t="shared" ref="U280:U291" si="167">IF(P280&lt;=H280,"OK","ERRO")</f>
        <v>OK</v>
      </c>
      <c r="V280" s="9">
        <f t="shared" ref="V280:V291" si="168">IFERROR(P280/H280,"-")</f>
        <v>0</v>
      </c>
    </row>
    <row r="281" spans="1:22" ht="25.5" x14ac:dyDescent="0.2">
      <c r="A281" s="22" t="s">
        <v>236</v>
      </c>
      <c r="B281" s="23" t="s">
        <v>738</v>
      </c>
      <c r="C281" s="22" t="s">
        <v>17</v>
      </c>
      <c r="D281" s="22" t="s">
        <v>739</v>
      </c>
      <c r="E281" s="24" t="s">
        <v>331</v>
      </c>
      <c r="F281" s="23">
        <v>1</v>
      </c>
      <c r="G281" s="11">
        <v>1467.05</v>
      </c>
      <c r="H281" s="11">
        <v>1467.05</v>
      </c>
      <c r="I281" s="22" t="s">
        <v>236</v>
      </c>
      <c r="J281" s="23" t="s">
        <v>738</v>
      </c>
      <c r="K281" s="22" t="s">
        <v>17</v>
      </c>
      <c r="L281" s="22" t="s">
        <v>739</v>
      </c>
      <c r="M281" s="24" t="s">
        <v>331</v>
      </c>
      <c r="N281" s="23">
        <v>1</v>
      </c>
      <c r="O281" s="46"/>
      <c r="P281" s="11">
        <f t="shared" si="162"/>
        <v>0</v>
      </c>
      <c r="Q281" s="7" t="str">
        <f t="shared" si="163"/>
        <v>OK</v>
      </c>
      <c r="R281" s="8" t="str">
        <f t="shared" si="164"/>
        <v>OK</v>
      </c>
      <c r="S281" s="8" t="str">
        <f t="shared" si="165"/>
        <v>OK</v>
      </c>
      <c r="T281" s="8" t="str">
        <f t="shared" si="166"/>
        <v>OK</v>
      </c>
      <c r="U281" s="8" t="str">
        <f t="shared" si="167"/>
        <v>OK</v>
      </c>
      <c r="V281" s="9">
        <f t="shared" si="168"/>
        <v>0</v>
      </c>
    </row>
    <row r="282" spans="1:22" ht="25.5" x14ac:dyDescent="0.2">
      <c r="A282" s="22" t="s">
        <v>237</v>
      </c>
      <c r="B282" s="23" t="s">
        <v>740</v>
      </c>
      <c r="C282" s="22" t="s">
        <v>17</v>
      </c>
      <c r="D282" s="22" t="s">
        <v>741</v>
      </c>
      <c r="E282" s="24" t="s">
        <v>18</v>
      </c>
      <c r="F282" s="23">
        <v>10</v>
      </c>
      <c r="G282" s="11">
        <v>645.02</v>
      </c>
      <c r="H282" s="11">
        <v>6450.2</v>
      </c>
      <c r="I282" s="22" t="s">
        <v>237</v>
      </c>
      <c r="J282" s="23" t="s">
        <v>740</v>
      </c>
      <c r="K282" s="22" t="s">
        <v>17</v>
      </c>
      <c r="L282" s="22" t="s">
        <v>741</v>
      </c>
      <c r="M282" s="24" t="s">
        <v>18</v>
      </c>
      <c r="N282" s="23">
        <v>10</v>
      </c>
      <c r="O282" s="46"/>
      <c r="P282" s="11">
        <f t="shared" si="162"/>
        <v>0</v>
      </c>
      <c r="Q282" s="7" t="str">
        <f t="shared" si="163"/>
        <v>OK</v>
      </c>
      <c r="R282" s="8" t="str">
        <f t="shared" si="164"/>
        <v>OK</v>
      </c>
      <c r="S282" s="8" t="str">
        <f t="shared" si="165"/>
        <v>OK</v>
      </c>
      <c r="T282" s="8" t="str">
        <f t="shared" si="166"/>
        <v>OK</v>
      </c>
      <c r="U282" s="8" t="str">
        <f t="shared" si="167"/>
        <v>OK</v>
      </c>
      <c r="V282" s="9">
        <f t="shared" si="168"/>
        <v>0</v>
      </c>
    </row>
    <row r="283" spans="1:22" ht="25.5" x14ac:dyDescent="0.2">
      <c r="A283" s="19" t="s">
        <v>258</v>
      </c>
      <c r="B283" s="19"/>
      <c r="C283" s="19"/>
      <c r="D283" s="19" t="s">
        <v>742</v>
      </c>
      <c r="E283" s="19"/>
      <c r="F283" s="20"/>
      <c r="G283" s="19"/>
      <c r="H283" s="21">
        <v>330650.44</v>
      </c>
      <c r="I283" s="19" t="s">
        <v>258</v>
      </c>
      <c r="J283" s="19"/>
      <c r="K283" s="19"/>
      <c r="L283" s="19" t="s">
        <v>742</v>
      </c>
      <c r="M283" s="19"/>
      <c r="N283" s="20"/>
      <c r="O283" s="45"/>
      <c r="P283" s="21">
        <f>SUM(P284)</f>
        <v>0</v>
      </c>
      <c r="Q283" s="5"/>
      <c r="R283" s="6"/>
      <c r="S283" s="6"/>
      <c r="T283" s="6"/>
      <c r="U283" s="6"/>
      <c r="V283" s="6"/>
    </row>
    <row r="284" spans="1:22" ht="102" x14ac:dyDescent="0.2">
      <c r="A284" s="22" t="s">
        <v>260</v>
      </c>
      <c r="B284" s="23" t="s">
        <v>743</v>
      </c>
      <c r="C284" s="22" t="s">
        <v>17</v>
      </c>
      <c r="D284" s="22" t="s">
        <v>744</v>
      </c>
      <c r="E284" s="24" t="s">
        <v>745</v>
      </c>
      <c r="F284" s="23">
        <v>1</v>
      </c>
      <c r="G284" s="11">
        <v>330650.44</v>
      </c>
      <c r="H284" s="11">
        <v>330650.44</v>
      </c>
      <c r="I284" s="22" t="s">
        <v>260</v>
      </c>
      <c r="J284" s="23" t="s">
        <v>743</v>
      </c>
      <c r="K284" s="22" t="s">
        <v>17</v>
      </c>
      <c r="L284" s="22" t="s">
        <v>744</v>
      </c>
      <c r="M284" s="24" t="s">
        <v>745</v>
      </c>
      <c r="N284" s="23">
        <v>1</v>
      </c>
      <c r="O284" s="46"/>
      <c r="P284" s="11">
        <f>O284*N284</f>
        <v>0</v>
      </c>
      <c r="Q284" s="7" t="str">
        <f t="shared" ref="Q284" si="169">IF(D284=L284,"OK","ERRO")</f>
        <v>OK</v>
      </c>
      <c r="R284" s="8" t="str">
        <f t="shared" ref="R284" si="170">IF(E284=M284,"OK","ERRO")</f>
        <v>OK</v>
      </c>
      <c r="S284" s="8" t="str">
        <f t="shared" ref="S284" si="171">IF(F284=N284,"OK","ERRO")</f>
        <v>OK</v>
      </c>
      <c r="T284" s="8" t="str">
        <f>IF(G284&gt;=O284,"OK","ERRO")</f>
        <v>OK</v>
      </c>
      <c r="U284" s="8" t="str">
        <f>IF(P284&lt;=H284,"OK","ERRO")</f>
        <v>OK</v>
      </c>
      <c r="V284" s="9">
        <f>IFERROR(P284/H284,"-")</f>
        <v>0</v>
      </c>
    </row>
    <row r="285" spans="1:22" x14ac:dyDescent="0.2">
      <c r="A285" s="19" t="s">
        <v>275</v>
      </c>
      <c r="B285" s="19"/>
      <c r="C285" s="19"/>
      <c r="D285" s="19" t="s">
        <v>276</v>
      </c>
      <c r="E285" s="19"/>
      <c r="F285" s="20"/>
      <c r="G285" s="19"/>
      <c r="H285" s="21">
        <v>51537.36</v>
      </c>
      <c r="I285" s="19" t="s">
        <v>275</v>
      </c>
      <c r="J285" s="19"/>
      <c r="K285" s="19"/>
      <c r="L285" s="19" t="s">
        <v>276</v>
      </c>
      <c r="M285" s="19"/>
      <c r="N285" s="20"/>
      <c r="O285" s="45"/>
      <c r="P285" s="21">
        <f>P286</f>
        <v>0</v>
      </c>
      <c r="Q285" s="5"/>
      <c r="R285" s="6"/>
      <c r="S285" s="6"/>
      <c r="T285" s="6"/>
      <c r="U285" s="6"/>
      <c r="V285" s="6"/>
    </row>
    <row r="286" spans="1:22" x14ac:dyDescent="0.2">
      <c r="A286" s="19" t="s">
        <v>277</v>
      </c>
      <c r="B286" s="19"/>
      <c r="C286" s="19"/>
      <c r="D286" s="19" t="s">
        <v>746</v>
      </c>
      <c r="E286" s="19"/>
      <c r="F286" s="20"/>
      <c r="G286" s="19"/>
      <c r="H286" s="21">
        <v>51537.36</v>
      </c>
      <c r="I286" s="19" t="s">
        <v>277</v>
      </c>
      <c r="J286" s="19"/>
      <c r="K286" s="19"/>
      <c r="L286" s="19" t="s">
        <v>746</v>
      </c>
      <c r="M286" s="19"/>
      <c r="N286" s="20"/>
      <c r="O286" s="45"/>
      <c r="P286" s="21">
        <f>SUM(P287:P290)</f>
        <v>0</v>
      </c>
      <c r="Q286" s="5"/>
      <c r="R286" s="6"/>
      <c r="S286" s="6"/>
      <c r="T286" s="6"/>
      <c r="U286" s="6"/>
      <c r="V286" s="6"/>
    </row>
    <row r="287" spans="1:22" ht="89.25" x14ac:dyDescent="0.2">
      <c r="A287" s="22" t="s">
        <v>278</v>
      </c>
      <c r="B287" s="23" t="s">
        <v>747</v>
      </c>
      <c r="C287" s="22" t="s">
        <v>17</v>
      </c>
      <c r="D287" s="22" t="s">
        <v>748</v>
      </c>
      <c r="E287" s="24" t="s">
        <v>29</v>
      </c>
      <c r="F287" s="23">
        <v>353.54</v>
      </c>
      <c r="G287" s="11">
        <v>101.86</v>
      </c>
      <c r="H287" s="11">
        <v>36011.58</v>
      </c>
      <c r="I287" s="22" t="s">
        <v>278</v>
      </c>
      <c r="J287" s="23" t="s">
        <v>747</v>
      </c>
      <c r="K287" s="22" t="s">
        <v>17</v>
      </c>
      <c r="L287" s="22" t="s">
        <v>748</v>
      </c>
      <c r="M287" s="24" t="s">
        <v>29</v>
      </c>
      <c r="N287" s="23">
        <v>353.54</v>
      </c>
      <c r="O287" s="46"/>
      <c r="P287" s="11">
        <f t="shared" ref="P287:P290" si="172">O287*N287</f>
        <v>0</v>
      </c>
      <c r="Q287" s="7" t="str">
        <f t="shared" si="163"/>
        <v>OK</v>
      </c>
      <c r="R287" s="8" t="str">
        <f t="shared" si="164"/>
        <v>OK</v>
      </c>
      <c r="S287" s="8" t="str">
        <f t="shared" si="165"/>
        <v>OK</v>
      </c>
      <c r="T287" s="8" t="str">
        <f t="shared" si="166"/>
        <v>OK</v>
      </c>
      <c r="U287" s="8" t="str">
        <f t="shared" si="167"/>
        <v>OK</v>
      </c>
      <c r="V287" s="9">
        <f t="shared" si="168"/>
        <v>0</v>
      </c>
    </row>
    <row r="288" spans="1:22" ht="25.5" x14ac:dyDescent="0.2">
      <c r="A288" s="22" t="s">
        <v>279</v>
      </c>
      <c r="B288" s="23" t="s">
        <v>749</v>
      </c>
      <c r="C288" s="22" t="s">
        <v>17</v>
      </c>
      <c r="D288" s="22" t="s">
        <v>750</v>
      </c>
      <c r="E288" s="24" t="s">
        <v>39</v>
      </c>
      <c r="F288" s="23">
        <v>450.64</v>
      </c>
      <c r="G288" s="11">
        <v>33.21</v>
      </c>
      <c r="H288" s="11">
        <v>14965.75</v>
      </c>
      <c r="I288" s="22" t="s">
        <v>279</v>
      </c>
      <c r="J288" s="23" t="s">
        <v>749</v>
      </c>
      <c r="K288" s="22" t="s">
        <v>17</v>
      </c>
      <c r="L288" s="22" t="s">
        <v>750</v>
      </c>
      <c r="M288" s="24" t="s">
        <v>39</v>
      </c>
      <c r="N288" s="23">
        <v>450.64</v>
      </c>
      <c r="O288" s="46"/>
      <c r="P288" s="11">
        <f t="shared" si="172"/>
        <v>0</v>
      </c>
      <c r="Q288" s="7" t="str">
        <f t="shared" si="163"/>
        <v>OK</v>
      </c>
      <c r="R288" s="8" t="str">
        <f t="shared" si="164"/>
        <v>OK</v>
      </c>
      <c r="S288" s="8" t="str">
        <f t="shared" si="165"/>
        <v>OK</v>
      </c>
      <c r="T288" s="8" t="str">
        <f t="shared" si="166"/>
        <v>OK</v>
      </c>
      <c r="U288" s="8" t="str">
        <f t="shared" si="167"/>
        <v>OK</v>
      </c>
      <c r="V288" s="9">
        <f t="shared" si="168"/>
        <v>0</v>
      </c>
    </row>
    <row r="289" spans="1:22" ht="25.5" x14ac:dyDescent="0.2">
      <c r="A289" s="22" t="s">
        <v>751</v>
      </c>
      <c r="B289" s="23" t="s">
        <v>889</v>
      </c>
      <c r="C289" s="22" t="s">
        <v>28</v>
      </c>
      <c r="D289" s="22" t="s">
        <v>752</v>
      </c>
      <c r="E289" s="24" t="s">
        <v>29</v>
      </c>
      <c r="F289" s="23">
        <v>7.42</v>
      </c>
      <c r="G289" s="11">
        <v>69.66</v>
      </c>
      <c r="H289" s="11">
        <v>516.87</v>
      </c>
      <c r="I289" s="22" t="s">
        <v>751</v>
      </c>
      <c r="J289" s="23" t="s">
        <v>889</v>
      </c>
      <c r="K289" s="22" t="s">
        <v>28</v>
      </c>
      <c r="L289" s="22" t="s">
        <v>752</v>
      </c>
      <c r="M289" s="24" t="s">
        <v>29</v>
      </c>
      <c r="N289" s="23">
        <v>7.42</v>
      </c>
      <c r="O289" s="46"/>
      <c r="P289" s="11">
        <f t="shared" si="172"/>
        <v>0</v>
      </c>
      <c r="Q289" s="7" t="str">
        <f t="shared" si="163"/>
        <v>OK</v>
      </c>
      <c r="R289" s="8" t="str">
        <f t="shared" si="164"/>
        <v>OK</v>
      </c>
      <c r="S289" s="8" t="str">
        <f t="shared" si="165"/>
        <v>OK</v>
      </c>
      <c r="T289" s="8" t="str">
        <f t="shared" si="166"/>
        <v>OK</v>
      </c>
      <c r="U289" s="8" t="str">
        <f t="shared" si="167"/>
        <v>OK</v>
      </c>
      <c r="V289" s="9">
        <f t="shared" si="168"/>
        <v>0</v>
      </c>
    </row>
    <row r="290" spans="1:22" ht="25.5" x14ac:dyDescent="0.2">
      <c r="A290" s="22" t="s">
        <v>753</v>
      </c>
      <c r="B290" s="23" t="s">
        <v>890</v>
      </c>
      <c r="C290" s="22" t="s">
        <v>28</v>
      </c>
      <c r="D290" s="22" t="s">
        <v>754</v>
      </c>
      <c r="E290" s="24" t="s">
        <v>29</v>
      </c>
      <c r="F290" s="23">
        <v>13.24</v>
      </c>
      <c r="G290" s="11">
        <v>3.26</v>
      </c>
      <c r="H290" s="11">
        <v>43.16</v>
      </c>
      <c r="I290" s="22" t="s">
        <v>753</v>
      </c>
      <c r="J290" s="23" t="s">
        <v>890</v>
      </c>
      <c r="K290" s="22" t="s">
        <v>28</v>
      </c>
      <c r="L290" s="22" t="s">
        <v>754</v>
      </c>
      <c r="M290" s="24" t="s">
        <v>29</v>
      </c>
      <c r="N290" s="23">
        <v>13.24</v>
      </c>
      <c r="O290" s="46"/>
      <c r="P290" s="11">
        <f t="shared" si="172"/>
        <v>0</v>
      </c>
      <c r="Q290" s="7" t="str">
        <f t="shared" si="163"/>
        <v>OK</v>
      </c>
      <c r="R290" s="8" t="str">
        <f t="shared" si="164"/>
        <v>OK</v>
      </c>
      <c r="S290" s="8" t="str">
        <f t="shared" si="165"/>
        <v>OK</v>
      </c>
      <c r="T290" s="8" t="str">
        <f t="shared" si="166"/>
        <v>OK</v>
      </c>
      <c r="U290" s="8" t="str">
        <f t="shared" si="167"/>
        <v>OK</v>
      </c>
      <c r="V290" s="9">
        <f t="shared" si="168"/>
        <v>0</v>
      </c>
    </row>
    <row r="291" spans="1:22" x14ac:dyDescent="0.2">
      <c r="A291" s="19" t="s">
        <v>280</v>
      </c>
      <c r="B291" s="19"/>
      <c r="C291" s="19"/>
      <c r="D291" s="19" t="s">
        <v>281</v>
      </c>
      <c r="E291" s="19"/>
      <c r="F291" s="20"/>
      <c r="G291" s="19"/>
      <c r="H291" s="21">
        <v>74676.990000000005</v>
      </c>
      <c r="I291" s="19" t="s">
        <v>280</v>
      </c>
      <c r="J291" s="19"/>
      <c r="K291" s="19"/>
      <c r="L291" s="19" t="s">
        <v>281</v>
      </c>
      <c r="M291" s="19"/>
      <c r="N291" s="20"/>
      <c r="O291" s="45"/>
      <c r="P291" s="21">
        <f>SUM(P292,P299,P303)</f>
        <v>0</v>
      </c>
      <c r="Q291" s="5"/>
      <c r="R291" s="6"/>
      <c r="S291" s="6"/>
      <c r="T291" s="6"/>
      <c r="U291" s="6"/>
      <c r="V291" s="6"/>
    </row>
    <row r="292" spans="1:22" x14ac:dyDescent="0.2">
      <c r="A292" s="19" t="s">
        <v>282</v>
      </c>
      <c r="B292" s="19"/>
      <c r="C292" s="19"/>
      <c r="D292" s="19" t="s">
        <v>755</v>
      </c>
      <c r="E292" s="19"/>
      <c r="F292" s="20"/>
      <c r="G292" s="19"/>
      <c r="H292" s="21">
        <v>45284.79</v>
      </c>
      <c r="I292" s="19" t="s">
        <v>282</v>
      </c>
      <c r="J292" s="19"/>
      <c r="K292" s="19"/>
      <c r="L292" s="19" t="s">
        <v>755</v>
      </c>
      <c r="M292" s="19"/>
      <c r="N292" s="20"/>
      <c r="O292" s="45"/>
      <c r="P292" s="21">
        <f>SUM(P293:P298)</f>
        <v>0</v>
      </c>
      <c r="Q292" s="5"/>
      <c r="R292" s="6"/>
      <c r="S292" s="6"/>
      <c r="T292" s="6"/>
      <c r="U292" s="6"/>
      <c r="V292" s="6"/>
    </row>
    <row r="293" spans="1:22" ht="25.5" x14ac:dyDescent="0.2">
      <c r="A293" s="22" t="s">
        <v>283</v>
      </c>
      <c r="B293" s="23" t="s">
        <v>285</v>
      </c>
      <c r="C293" s="22" t="s">
        <v>28</v>
      </c>
      <c r="D293" s="22" t="s">
        <v>286</v>
      </c>
      <c r="E293" s="24" t="s">
        <v>29</v>
      </c>
      <c r="F293" s="23">
        <v>502.63</v>
      </c>
      <c r="G293" s="11">
        <v>21.54</v>
      </c>
      <c r="H293" s="11">
        <v>10826.65</v>
      </c>
      <c r="I293" s="22" t="s">
        <v>283</v>
      </c>
      <c r="J293" s="23" t="s">
        <v>285</v>
      </c>
      <c r="K293" s="22" t="s">
        <v>28</v>
      </c>
      <c r="L293" s="22" t="s">
        <v>286</v>
      </c>
      <c r="M293" s="24" t="s">
        <v>29</v>
      </c>
      <c r="N293" s="23">
        <v>502.63</v>
      </c>
      <c r="O293" s="46"/>
      <c r="P293" s="11">
        <f t="shared" ref="P293:P298" si="173">O293*N293</f>
        <v>0</v>
      </c>
      <c r="Q293" s="7" t="str">
        <f t="shared" ref="Q293:Q302" si="174">IF(D293=L293,"OK","ERRO")</f>
        <v>OK</v>
      </c>
      <c r="R293" s="8" t="str">
        <f t="shared" ref="R293:R302" si="175">IF(E293=M293,"OK","ERRO")</f>
        <v>OK</v>
      </c>
      <c r="S293" s="8" t="str">
        <f t="shared" ref="S293:S302" si="176">IF(F293=N293,"OK","ERRO")</f>
        <v>OK</v>
      </c>
      <c r="T293" s="8" t="str">
        <f t="shared" ref="T293:T301" si="177">IF(G293&gt;=O293,"OK","ERRO")</f>
        <v>OK</v>
      </c>
      <c r="U293" s="8" t="str">
        <f t="shared" ref="U293:U301" si="178">IF(P293&lt;=H293,"OK","ERRO")</f>
        <v>OK</v>
      </c>
      <c r="V293" s="9">
        <f t="shared" ref="V293:V301" si="179">IFERROR(P293/H293,"-")</f>
        <v>0</v>
      </c>
    </row>
    <row r="294" spans="1:22" ht="38.25" x14ac:dyDescent="0.2">
      <c r="A294" s="22" t="s">
        <v>284</v>
      </c>
      <c r="B294" s="23" t="s">
        <v>891</v>
      </c>
      <c r="C294" s="22" t="s">
        <v>28</v>
      </c>
      <c r="D294" s="22" t="s">
        <v>756</v>
      </c>
      <c r="E294" s="24" t="s">
        <v>29</v>
      </c>
      <c r="F294" s="23">
        <v>240.52</v>
      </c>
      <c r="G294" s="11">
        <v>27.02</v>
      </c>
      <c r="H294" s="11">
        <v>6498.85</v>
      </c>
      <c r="I294" s="22" t="s">
        <v>284</v>
      </c>
      <c r="J294" s="23" t="s">
        <v>891</v>
      </c>
      <c r="K294" s="22" t="s">
        <v>28</v>
      </c>
      <c r="L294" s="22" t="s">
        <v>756</v>
      </c>
      <c r="M294" s="24" t="s">
        <v>29</v>
      </c>
      <c r="N294" s="23">
        <v>240.52</v>
      </c>
      <c r="O294" s="46"/>
      <c r="P294" s="11">
        <f t="shared" si="173"/>
        <v>0</v>
      </c>
      <c r="Q294" s="7" t="str">
        <f t="shared" si="174"/>
        <v>OK</v>
      </c>
      <c r="R294" s="8" t="str">
        <f t="shared" si="175"/>
        <v>OK</v>
      </c>
      <c r="S294" s="8" t="str">
        <f t="shared" si="176"/>
        <v>OK</v>
      </c>
      <c r="T294" s="8" t="str">
        <f t="shared" si="177"/>
        <v>OK</v>
      </c>
      <c r="U294" s="8" t="str">
        <f t="shared" si="178"/>
        <v>OK</v>
      </c>
      <c r="V294" s="9">
        <f t="shared" si="179"/>
        <v>0</v>
      </c>
    </row>
    <row r="295" spans="1:22" ht="38.25" x14ac:dyDescent="0.2">
      <c r="A295" s="22" t="s">
        <v>287</v>
      </c>
      <c r="B295" s="23" t="s">
        <v>892</v>
      </c>
      <c r="C295" s="22" t="s">
        <v>28</v>
      </c>
      <c r="D295" s="22" t="s">
        <v>757</v>
      </c>
      <c r="E295" s="24" t="s">
        <v>29</v>
      </c>
      <c r="F295" s="23">
        <v>1336.34</v>
      </c>
      <c r="G295" s="11">
        <v>3.21</v>
      </c>
      <c r="H295" s="11">
        <v>4289.6499999999996</v>
      </c>
      <c r="I295" s="22" t="s">
        <v>287</v>
      </c>
      <c r="J295" s="23" t="s">
        <v>892</v>
      </c>
      <c r="K295" s="22" t="s">
        <v>28</v>
      </c>
      <c r="L295" s="22" t="s">
        <v>757</v>
      </c>
      <c r="M295" s="24" t="s">
        <v>29</v>
      </c>
      <c r="N295" s="23">
        <v>1336.34</v>
      </c>
      <c r="O295" s="46"/>
      <c r="P295" s="11">
        <f t="shared" si="173"/>
        <v>0</v>
      </c>
      <c r="Q295" s="7" t="str">
        <f t="shared" si="174"/>
        <v>OK</v>
      </c>
      <c r="R295" s="8" t="str">
        <f t="shared" si="175"/>
        <v>OK</v>
      </c>
      <c r="S295" s="8" t="str">
        <f t="shared" si="176"/>
        <v>OK</v>
      </c>
      <c r="T295" s="8" t="str">
        <f t="shared" si="177"/>
        <v>OK</v>
      </c>
      <c r="U295" s="8" t="str">
        <f t="shared" si="178"/>
        <v>OK</v>
      </c>
      <c r="V295" s="9">
        <f t="shared" si="179"/>
        <v>0</v>
      </c>
    </row>
    <row r="296" spans="1:22" ht="25.5" x14ac:dyDescent="0.2">
      <c r="A296" s="22" t="s">
        <v>290</v>
      </c>
      <c r="B296" s="23" t="s">
        <v>288</v>
      </c>
      <c r="C296" s="22" t="s">
        <v>28</v>
      </c>
      <c r="D296" s="22" t="s">
        <v>289</v>
      </c>
      <c r="E296" s="24" t="s">
        <v>29</v>
      </c>
      <c r="F296" s="23">
        <v>1237.06</v>
      </c>
      <c r="G296" s="11">
        <v>15.03</v>
      </c>
      <c r="H296" s="11">
        <v>18593.009999999998</v>
      </c>
      <c r="I296" s="22" t="s">
        <v>290</v>
      </c>
      <c r="J296" s="23" t="s">
        <v>288</v>
      </c>
      <c r="K296" s="22" t="s">
        <v>28</v>
      </c>
      <c r="L296" s="22" t="s">
        <v>289</v>
      </c>
      <c r="M296" s="24" t="s">
        <v>29</v>
      </c>
      <c r="N296" s="23">
        <v>1237.06</v>
      </c>
      <c r="O296" s="46"/>
      <c r="P296" s="11">
        <f t="shared" si="173"/>
        <v>0</v>
      </c>
      <c r="Q296" s="7" t="str">
        <f t="shared" si="174"/>
        <v>OK</v>
      </c>
      <c r="R296" s="8" t="str">
        <f t="shared" si="175"/>
        <v>OK</v>
      </c>
      <c r="S296" s="8" t="str">
        <f t="shared" si="176"/>
        <v>OK</v>
      </c>
      <c r="T296" s="8" t="str">
        <f t="shared" si="177"/>
        <v>OK</v>
      </c>
      <c r="U296" s="8" t="str">
        <f t="shared" si="178"/>
        <v>OK</v>
      </c>
      <c r="V296" s="9">
        <f t="shared" si="179"/>
        <v>0</v>
      </c>
    </row>
    <row r="297" spans="1:22" ht="25.5" x14ac:dyDescent="0.2">
      <c r="A297" s="22" t="s">
        <v>758</v>
      </c>
      <c r="B297" s="23" t="s">
        <v>893</v>
      </c>
      <c r="C297" s="22" t="s">
        <v>28</v>
      </c>
      <c r="D297" s="22" t="s">
        <v>759</v>
      </c>
      <c r="E297" s="24" t="s">
        <v>39</v>
      </c>
      <c r="F297" s="23">
        <v>68.099999999999994</v>
      </c>
      <c r="G297" s="11">
        <v>5.08</v>
      </c>
      <c r="H297" s="11">
        <v>345.94</v>
      </c>
      <c r="I297" s="22" t="s">
        <v>758</v>
      </c>
      <c r="J297" s="23" t="s">
        <v>893</v>
      </c>
      <c r="K297" s="22" t="s">
        <v>28</v>
      </c>
      <c r="L297" s="22" t="s">
        <v>759</v>
      </c>
      <c r="M297" s="24" t="s">
        <v>39</v>
      </c>
      <c r="N297" s="23">
        <v>68.099999999999994</v>
      </c>
      <c r="O297" s="46"/>
      <c r="P297" s="11">
        <f t="shared" si="173"/>
        <v>0</v>
      </c>
      <c r="Q297" s="7" t="str">
        <f t="shared" si="174"/>
        <v>OK</v>
      </c>
      <c r="R297" s="8" t="str">
        <f t="shared" si="175"/>
        <v>OK</v>
      </c>
      <c r="S297" s="8" t="str">
        <f t="shared" si="176"/>
        <v>OK</v>
      </c>
      <c r="T297" s="8" t="str">
        <f t="shared" si="177"/>
        <v>OK</v>
      </c>
      <c r="U297" s="8" t="str">
        <f t="shared" si="178"/>
        <v>OK</v>
      </c>
      <c r="V297" s="9">
        <f t="shared" si="179"/>
        <v>0</v>
      </c>
    </row>
    <row r="298" spans="1:22" ht="38.25" x14ac:dyDescent="0.2">
      <c r="A298" s="22" t="s">
        <v>760</v>
      </c>
      <c r="B298" s="23" t="s">
        <v>761</v>
      </c>
      <c r="C298" s="22" t="s">
        <v>17</v>
      </c>
      <c r="D298" s="22" t="s">
        <v>762</v>
      </c>
      <c r="E298" s="24" t="s">
        <v>29</v>
      </c>
      <c r="F298" s="23">
        <v>99.28</v>
      </c>
      <c r="G298" s="11">
        <v>47.65</v>
      </c>
      <c r="H298" s="11">
        <v>4730.6899999999996</v>
      </c>
      <c r="I298" s="22" t="s">
        <v>760</v>
      </c>
      <c r="J298" s="23" t="s">
        <v>761</v>
      </c>
      <c r="K298" s="22" t="s">
        <v>17</v>
      </c>
      <c r="L298" s="22" t="s">
        <v>762</v>
      </c>
      <c r="M298" s="24" t="s">
        <v>29</v>
      </c>
      <c r="N298" s="23">
        <v>99.28</v>
      </c>
      <c r="O298" s="46"/>
      <c r="P298" s="11">
        <f t="shared" si="173"/>
        <v>0</v>
      </c>
      <c r="Q298" s="7" t="str">
        <f t="shared" si="174"/>
        <v>OK</v>
      </c>
      <c r="R298" s="8" t="str">
        <f t="shared" si="175"/>
        <v>OK</v>
      </c>
      <c r="S298" s="8" t="str">
        <f t="shared" si="176"/>
        <v>OK</v>
      </c>
      <c r="T298" s="8" t="str">
        <f t="shared" si="177"/>
        <v>OK</v>
      </c>
      <c r="U298" s="8" t="str">
        <f t="shared" si="178"/>
        <v>OK</v>
      </c>
      <c r="V298" s="9">
        <f t="shared" si="179"/>
        <v>0</v>
      </c>
    </row>
    <row r="299" spans="1:22" x14ac:dyDescent="0.2">
      <c r="A299" s="19" t="s">
        <v>291</v>
      </c>
      <c r="B299" s="19"/>
      <c r="C299" s="19"/>
      <c r="D299" s="19" t="s">
        <v>763</v>
      </c>
      <c r="E299" s="19"/>
      <c r="F299" s="20"/>
      <c r="G299" s="19"/>
      <c r="H299" s="21">
        <v>28621.63</v>
      </c>
      <c r="I299" s="19" t="s">
        <v>291</v>
      </c>
      <c r="J299" s="19"/>
      <c r="K299" s="19"/>
      <c r="L299" s="19" t="s">
        <v>763</v>
      </c>
      <c r="M299" s="19"/>
      <c r="N299" s="20"/>
      <c r="O299" s="45"/>
      <c r="P299" s="21">
        <f>SUM(P300:P302)</f>
        <v>0</v>
      </c>
      <c r="Q299" s="5"/>
      <c r="R299" s="6"/>
      <c r="S299" s="6"/>
      <c r="T299" s="6"/>
      <c r="U299" s="6"/>
      <c r="V299" s="6"/>
    </row>
    <row r="300" spans="1:22" ht="25.5" x14ac:dyDescent="0.2">
      <c r="A300" s="22" t="s">
        <v>292</v>
      </c>
      <c r="B300" s="23" t="s">
        <v>296</v>
      </c>
      <c r="C300" s="22" t="s">
        <v>28</v>
      </c>
      <c r="D300" s="22" t="s">
        <v>297</v>
      </c>
      <c r="E300" s="24" t="s">
        <v>29</v>
      </c>
      <c r="F300" s="23">
        <v>593.80999999999995</v>
      </c>
      <c r="G300" s="11">
        <v>24.39</v>
      </c>
      <c r="H300" s="11">
        <v>14483.02</v>
      </c>
      <c r="I300" s="22" t="s">
        <v>292</v>
      </c>
      <c r="J300" s="23" t="s">
        <v>296</v>
      </c>
      <c r="K300" s="22" t="s">
        <v>28</v>
      </c>
      <c r="L300" s="22" t="s">
        <v>297</v>
      </c>
      <c r="M300" s="24" t="s">
        <v>29</v>
      </c>
      <c r="N300" s="23">
        <v>593.80999999999995</v>
      </c>
      <c r="O300" s="46"/>
      <c r="P300" s="11">
        <f t="shared" ref="P300:P302" si="180">O300*N300</f>
        <v>0</v>
      </c>
      <c r="Q300" s="7" t="str">
        <f t="shared" si="174"/>
        <v>OK</v>
      </c>
      <c r="R300" s="8" t="str">
        <f t="shared" si="175"/>
        <v>OK</v>
      </c>
      <c r="S300" s="8" t="str">
        <f t="shared" si="176"/>
        <v>OK</v>
      </c>
      <c r="T300" s="8" t="str">
        <f t="shared" si="177"/>
        <v>OK</v>
      </c>
      <c r="U300" s="8" t="str">
        <f t="shared" si="178"/>
        <v>OK</v>
      </c>
      <c r="V300" s="9">
        <f t="shared" si="179"/>
        <v>0</v>
      </c>
    </row>
    <row r="301" spans="1:22" ht="25.5" x14ac:dyDescent="0.2">
      <c r="A301" s="22" t="s">
        <v>295</v>
      </c>
      <c r="B301" s="23" t="s">
        <v>293</v>
      </c>
      <c r="C301" s="22" t="s">
        <v>28</v>
      </c>
      <c r="D301" s="22" t="s">
        <v>294</v>
      </c>
      <c r="E301" s="24" t="s">
        <v>29</v>
      </c>
      <c r="F301" s="23">
        <v>593.80999999999995</v>
      </c>
      <c r="G301" s="11">
        <v>6.14</v>
      </c>
      <c r="H301" s="11">
        <v>3645.99</v>
      </c>
      <c r="I301" s="22" t="s">
        <v>295</v>
      </c>
      <c r="J301" s="23" t="s">
        <v>293</v>
      </c>
      <c r="K301" s="22" t="s">
        <v>28</v>
      </c>
      <c r="L301" s="22" t="s">
        <v>294</v>
      </c>
      <c r="M301" s="24" t="s">
        <v>29</v>
      </c>
      <c r="N301" s="23">
        <v>593.80999999999995</v>
      </c>
      <c r="O301" s="46"/>
      <c r="P301" s="11">
        <f t="shared" si="180"/>
        <v>0</v>
      </c>
      <c r="Q301" s="7" t="str">
        <f t="shared" si="174"/>
        <v>OK</v>
      </c>
      <c r="R301" s="8" t="str">
        <f t="shared" si="175"/>
        <v>OK</v>
      </c>
      <c r="S301" s="8" t="str">
        <f t="shared" si="176"/>
        <v>OK</v>
      </c>
      <c r="T301" s="8" t="str">
        <f t="shared" si="177"/>
        <v>OK</v>
      </c>
      <c r="U301" s="8" t="str">
        <f t="shared" si="178"/>
        <v>OK</v>
      </c>
      <c r="V301" s="9">
        <f t="shared" si="179"/>
        <v>0</v>
      </c>
    </row>
    <row r="302" spans="1:22" ht="25.5" x14ac:dyDescent="0.2">
      <c r="A302" s="22" t="s">
        <v>298</v>
      </c>
      <c r="B302" s="23" t="s">
        <v>299</v>
      </c>
      <c r="C302" s="22" t="s">
        <v>28</v>
      </c>
      <c r="D302" s="22" t="s">
        <v>300</v>
      </c>
      <c r="E302" s="24" t="s">
        <v>29</v>
      </c>
      <c r="F302" s="23">
        <v>593.80999999999995</v>
      </c>
      <c r="G302" s="11">
        <v>17.670000000000002</v>
      </c>
      <c r="H302" s="11">
        <v>10492.62</v>
      </c>
      <c r="I302" s="22" t="s">
        <v>298</v>
      </c>
      <c r="J302" s="23" t="s">
        <v>299</v>
      </c>
      <c r="K302" s="22" t="s">
        <v>28</v>
      </c>
      <c r="L302" s="22" t="s">
        <v>300</v>
      </c>
      <c r="M302" s="24" t="s">
        <v>29</v>
      </c>
      <c r="N302" s="23">
        <v>593.80999999999995</v>
      </c>
      <c r="O302" s="46"/>
      <c r="P302" s="11">
        <f t="shared" si="180"/>
        <v>0</v>
      </c>
      <c r="Q302" s="7" t="str">
        <f t="shared" si="174"/>
        <v>OK</v>
      </c>
      <c r="R302" s="8" t="str">
        <f t="shared" si="175"/>
        <v>OK</v>
      </c>
      <c r="S302" s="8" t="str">
        <f t="shared" si="176"/>
        <v>OK</v>
      </c>
      <c r="T302" s="8" t="str">
        <f>IF(G302&gt;=O302,"OK","ERRO")</f>
        <v>OK</v>
      </c>
      <c r="U302" s="8" t="str">
        <f>IF(P302&lt;=H302,"OK","ERRO")</f>
        <v>OK</v>
      </c>
      <c r="V302" s="9">
        <f>IFERROR(P302/H302,"-")</f>
        <v>0</v>
      </c>
    </row>
    <row r="303" spans="1:22" x14ac:dyDescent="0.2">
      <c r="A303" s="19" t="s">
        <v>301</v>
      </c>
      <c r="B303" s="19"/>
      <c r="C303" s="19"/>
      <c r="D303" s="19" t="s">
        <v>764</v>
      </c>
      <c r="E303" s="19"/>
      <c r="F303" s="20"/>
      <c r="G303" s="19"/>
      <c r="H303" s="21">
        <v>770.57</v>
      </c>
      <c r="I303" s="19" t="s">
        <v>301</v>
      </c>
      <c r="J303" s="19"/>
      <c r="K303" s="19"/>
      <c r="L303" s="19" t="s">
        <v>764</v>
      </c>
      <c r="M303" s="19"/>
      <c r="N303" s="20"/>
      <c r="O303" s="45"/>
      <c r="P303" s="21">
        <f>SUM(P304:P305)</f>
        <v>0</v>
      </c>
      <c r="Q303" s="5"/>
      <c r="R303" s="6"/>
      <c r="S303" s="6"/>
      <c r="T303" s="6"/>
      <c r="U303" s="6"/>
      <c r="V303" s="6"/>
    </row>
    <row r="304" spans="1:22" ht="25.5" x14ac:dyDescent="0.2">
      <c r="A304" s="22" t="s">
        <v>302</v>
      </c>
      <c r="B304" s="23" t="s">
        <v>894</v>
      </c>
      <c r="C304" s="22" t="s">
        <v>28</v>
      </c>
      <c r="D304" s="22" t="s">
        <v>765</v>
      </c>
      <c r="E304" s="24" t="s">
        <v>29</v>
      </c>
      <c r="F304" s="23">
        <v>10.54</v>
      </c>
      <c r="G304" s="11">
        <v>11.42</v>
      </c>
      <c r="H304" s="11">
        <v>120.36</v>
      </c>
      <c r="I304" s="22" t="s">
        <v>302</v>
      </c>
      <c r="J304" s="23" t="s">
        <v>894</v>
      </c>
      <c r="K304" s="22" t="s">
        <v>28</v>
      </c>
      <c r="L304" s="22" t="s">
        <v>765</v>
      </c>
      <c r="M304" s="24" t="s">
        <v>29</v>
      </c>
      <c r="N304" s="23">
        <v>10.54</v>
      </c>
      <c r="O304" s="46"/>
      <c r="P304" s="11">
        <f t="shared" ref="P304:P305" si="181">O304*N304</f>
        <v>0</v>
      </c>
      <c r="Q304" s="7" t="str">
        <f t="shared" ref="Q303:S308" si="182">IF(D304=L304,"OK","ERRO")</f>
        <v>OK</v>
      </c>
      <c r="R304" s="8" t="str">
        <f t="shared" si="182"/>
        <v>OK</v>
      </c>
      <c r="S304" s="8" t="str">
        <f t="shared" si="182"/>
        <v>OK</v>
      </c>
      <c r="T304" s="8" t="str">
        <f t="shared" ref="T303:T308" si="183">IF(G304&gt;=O304,"OK","ERRO")</f>
        <v>OK</v>
      </c>
      <c r="U304" s="8" t="str">
        <f t="shared" ref="U303:U308" si="184">IF(P304&lt;=H304,"OK","ERRO")</f>
        <v>OK</v>
      </c>
      <c r="V304" s="9">
        <f t="shared" ref="V303:V308" si="185">IFERROR(P304/H304,"-")</f>
        <v>0</v>
      </c>
    </row>
    <row r="305" spans="1:22" ht="51" x14ac:dyDescent="0.2">
      <c r="A305" s="22" t="s">
        <v>303</v>
      </c>
      <c r="B305" s="23" t="s">
        <v>895</v>
      </c>
      <c r="C305" s="22" t="s">
        <v>28</v>
      </c>
      <c r="D305" s="22" t="s">
        <v>766</v>
      </c>
      <c r="E305" s="24" t="s">
        <v>29</v>
      </c>
      <c r="F305" s="23">
        <v>10.54</v>
      </c>
      <c r="G305" s="11">
        <v>61.69</v>
      </c>
      <c r="H305" s="11">
        <v>650.21</v>
      </c>
      <c r="I305" s="22" t="s">
        <v>303</v>
      </c>
      <c r="J305" s="23" t="s">
        <v>895</v>
      </c>
      <c r="K305" s="22" t="s">
        <v>28</v>
      </c>
      <c r="L305" s="22" t="s">
        <v>766</v>
      </c>
      <c r="M305" s="24" t="s">
        <v>29</v>
      </c>
      <c r="N305" s="23">
        <v>10.54</v>
      </c>
      <c r="O305" s="46"/>
      <c r="P305" s="11">
        <f t="shared" si="181"/>
        <v>0</v>
      </c>
      <c r="Q305" s="7" t="str">
        <f t="shared" si="182"/>
        <v>OK</v>
      </c>
      <c r="R305" s="8" t="str">
        <f t="shared" si="182"/>
        <v>OK</v>
      </c>
      <c r="S305" s="8" t="str">
        <f t="shared" si="182"/>
        <v>OK</v>
      </c>
      <c r="T305" s="8" t="str">
        <f t="shared" si="183"/>
        <v>OK</v>
      </c>
      <c r="U305" s="8" t="str">
        <f t="shared" si="184"/>
        <v>OK</v>
      </c>
      <c r="V305" s="9">
        <f t="shared" si="185"/>
        <v>0</v>
      </c>
    </row>
    <row r="306" spans="1:22" x14ac:dyDescent="0.2">
      <c r="A306" s="19" t="s">
        <v>304</v>
      </c>
      <c r="B306" s="19"/>
      <c r="C306" s="19"/>
      <c r="D306" s="19" t="s">
        <v>767</v>
      </c>
      <c r="E306" s="19"/>
      <c r="F306" s="20"/>
      <c r="G306" s="19"/>
      <c r="H306" s="21">
        <v>79634</v>
      </c>
      <c r="I306" s="19" t="s">
        <v>304</v>
      </c>
      <c r="J306" s="19"/>
      <c r="K306" s="19"/>
      <c r="L306" s="19" t="s">
        <v>767</v>
      </c>
      <c r="M306" s="19"/>
      <c r="N306" s="20"/>
      <c r="O306" s="45"/>
      <c r="P306" s="21">
        <f>SUM(P307:P308)</f>
        <v>0</v>
      </c>
      <c r="Q306" s="5"/>
      <c r="R306" s="6"/>
      <c r="S306" s="6"/>
      <c r="T306" s="6"/>
      <c r="U306" s="6"/>
      <c r="V306" s="6"/>
    </row>
    <row r="307" spans="1:22" ht="63.75" x14ac:dyDescent="0.2">
      <c r="A307" s="22" t="s">
        <v>305</v>
      </c>
      <c r="B307" s="23" t="s">
        <v>768</v>
      </c>
      <c r="C307" s="22" t="s">
        <v>17</v>
      </c>
      <c r="D307" s="22" t="s">
        <v>769</v>
      </c>
      <c r="E307" s="24" t="s">
        <v>745</v>
      </c>
      <c r="F307" s="23">
        <v>1</v>
      </c>
      <c r="G307" s="11">
        <v>73485.919999999998</v>
      </c>
      <c r="H307" s="11">
        <v>73485.919999999998</v>
      </c>
      <c r="I307" s="22" t="s">
        <v>305</v>
      </c>
      <c r="J307" s="23" t="s">
        <v>768</v>
      </c>
      <c r="K307" s="22" t="s">
        <v>17</v>
      </c>
      <c r="L307" s="22" t="s">
        <v>769</v>
      </c>
      <c r="M307" s="24" t="s">
        <v>745</v>
      </c>
      <c r="N307" s="23">
        <v>1</v>
      </c>
      <c r="O307" s="46"/>
      <c r="P307" s="11">
        <f t="shared" ref="P307:P308" si="186">O307*N307</f>
        <v>0</v>
      </c>
      <c r="Q307" s="7" t="str">
        <f t="shared" si="182"/>
        <v>OK</v>
      </c>
      <c r="R307" s="8" t="str">
        <f t="shared" si="182"/>
        <v>OK</v>
      </c>
      <c r="S307" s="8" t="str">
        <f t="shared" si="182"/>
        <v>OK</v>
      </c>
      <c r="T307" s="8" t="str">
        <f t="shared" si="183"/>
        <v>OK</v>
      </c>
      <c r="U307" s="8" t="str">
        <f t="shared" si="184"/>
        <v>OK</v>
      </c>
      <c r="V307" s="9">
        <f t="shared" si="185"/>
        <v>0</v>
      </c>
    </row>
    <row r="308" spans="1:22" ht="51" x14ac:dyDescent="0.2">
      <c r="A308" s="22" t="s">
        <v>306</v>
      </c>
      <c r="B308" s="23" t="s">
        <v>770</v>
      </c>
      <c r="C308" s="22" t="s">
        <v>17</v>
      </c>
      <c r="D308" s="22" t="s">
        <v>771</v>
      </c>
      <c r="E308" s="24" t="s">
        <v>745</v>
      </c>
      <c r="F308" s="23">
        <v>1</v>
      </c>
      <c r="G308" s="11">
        <v>6148.08</v>
      </c>
      <c r="H308" s="11">
        <v>6148.08</v>
      </c>
      <c r="I308" s="22" t="s">
        <v>306</v>
      </c>
      <c r="J308" s="23" t="s">
        <v>770</v>
      </c>
      <c r="K308" s="22" t="s">
        <v>17</v>
      </c>
      <c r="L308" s="22" t="s">
        <v>771</v>
      </c>
      <c r="M308" s="24" t="s">
        <v>745</v>
      </c>
      <c r="N308" s="23">
        <v>1</v>
      </c>
      <c r="O308" s="46"/>
      <c r="P308" s="11">
        <f t="shared" si="186"/>
        <v>0</v>
      </c>
      <c r="Q308" s="7" t="str">
        <f t="shared" si="182"/>
        <v>OK</v>
      </c>
      <c r="R308" s="8" t="str">
        <f t="shared" si="182"/>
        <v>OK</v>
      </c>
      <c r="S308" s="8" t="str">
        <f t="shared" si="182"/>
        <v>OK</v>
      </c>
      <c r="T308" s="8" t="str">
        <f t="shared" si="183"/>
        <v>OK</v>
      </c>
      <c r="U308" s="8" t="str">
        <f t="shared" si="184"/>
        <v>OK</v>
      </c>
      <c r="V308" s="9">
        <f t="shared" si="185"/>
        <v>0</v>
      </c>
    </row>
    <row r="309" spans="1:22" x14ac:dyDescent="0.2">
      <c r="A309" s="19" t="s">
        <v>307</v>
      </c>
      <c r="B309" s="19"/>
      <c r="C309" s="19"/>
      <c r="D309" s="19" t="s">
        <v>323</v>
      </c>
      <c r="E309" s="19"/>
      <c r="F309" s="20"/>
      <c r="G309" s="19"/>
      <c r="H309" s="21">
        <v>3047.49</v>
      </c>
      <c r="I309" s="19" t="s">
        <v>307</v>
      </c>
      <c r="J309" s="19"/>
      <c r="K309" s="19"/>
      <c r="L309" s="19" t="s">
        <v>323</v>
      </c>
      <c r="M309" s="19"/>
      <c r="N309" s="20"/>
      <c r="O309" s="45"/>
      <c r="P309" s="21">
        <f>SUM(P310:P311)</f>
        <v>0</v>
      </c>
      <c r="Q309" s="5"/>
      <c r="R309" s="6"/>
      <c r="S309" s="6"/>
      <c r="T309" s="6"/>
      <c r="U309" s="6"/>
      <c r="V309" s="6"/>
    </row>
    <row r="310" spans="1:22" x14ac:dyDescent="0.2">
      <c r="A310" s="22" t="s">
        <v>308</v>
      </c>
      <c r="B310" s="23" t="s">
        <v>896</v>
      </c>
      <c r="C310" s="22" t="s">
        <v>133</v>
      </c>
      <c r="D310" s="22" t="s">
        <v>772</v>
      </c>
      <c r="E310" s="24" t="s">
        <v>18</v>
      </c>
      <c r="F310" s="23">
        <v>19</v>
      </c>
      <c r="G310" s="11">
        <v>29.88</v>
      </c>
      <c r="H310" s="11">
        <v>567.72</v>
      </c>
      <c r="I310" s="22" t="s">
        <v>308</v>
      </c>
      <c r="J310" s="23" t="s">
        <v>896</v>
      </c>
      <c r="K310" s="22" t="s">
        <v>133</v>
      </c>
      <c r="L310" s="22" t="s">
        <v>772</v>
      </c>
      <c r="M310" s="24" t="s">
        <v>18</v>
      </c>
      <c r="N310" s="23">
        <v>19</v>
      </c>
      <c r="O310" s="46"/>
      <c r="P310" s="11">
        <f t="shared" ref="P310:P311" si="187">O310*N310</f>
        <v>0</v>
      </c>
      <c r="Q310" s="7" t="str">
        <f t="shared" ref="Q310" si="188">IF(D310=L310,"OK","ERRO")</f>
        <v>OK</v>
      </c>
      <c r="R310" s="8" t="str">
        <f t="shared" ref="R310" si="189">IF(E310=M310,"OK","ERRO")</f>
        <v>OK</v>
      </c>
      <c r="S310" s="8" t="str">
        <f t="shared" ref="S310" si="190">IF(F310=N310,"OK","ERRO")</f>
        <v>OK</v>
      </c>
      <c r="T310" s="8" t="str">
        <f>IF(G310&gt;=O310,"OK","ERRO")</f>
        <v>OK</v>
      </c>
      <c r="U310" s="8" t="str">
        <f>IF(P310&lt;=H310,"OK","ERRO")</f>
        <v>OK</v>
      </c>
      <c r="V310" s="9">
        <f>IFERROR(P310/H310,"-")</f>
        <v>0</v>
      </c>
    </row>
    <row r="311" spans="1:22" x14ac:dyDescent="0.2">
      <c r="A311" s="22" t="s">
        <v>309</v>
      </c>
      <c r="B311" s="23" t="s">
        <v>897</v>
      </c>
      <c r="C311" s="22" t="s">
        <v>28</v>
      </c>
      <c r="D311" s="22" t="s">
        <v>773</v>
      </c>
      <c r="E311" s="24" t="s">
        <v>29</v>
      </c>
      <c r="F311" s="23">
        <v>543.80999999999995</v>
      </c>
      <c r="G311" s="11">
        <v>4.5599999999999996</v>
      </c>
      <c r="H311" s="11">
        <v>2479.77</v>
      </c>
      <c r="I311" s="22" t="s">
        <v>309</v>
      </c>
      <c r="J311" s="23" t="s">
        <v>897</v>
      </c>
      <c r="K311" s="22" t="s">
        <v>28</v>
      </c>
      <c r="L311" s="22" t="s">
        <v>773</v>
      </c>
      <c r="M311" s="24" t="s">
        <v>29</v>
      </c>
      <c r="N311" s="23">
        <v>543.80999999999995</v>
      </c>
      <c r="O311" s="46"/>
      <c r="P311" s="11">
        <f t="shared" si="187"/>
        <v>0</v>
      </c>
      <c r="Q311" s="7" t="str">
        <f t="shared" ref="Q311:S311" si="191">IF(D311=L311,"OK","ERRO")</f>
        <v>OK</v>
      </c>
      <c r="R311" s="8" t="str">
        <f t="shared" si="191"/>
        <v>OK</v>
      </c>
      <c r="S311" s="8" t="str">
        <f t="shared" si="191"/>
        <v>OK</v>
      </c>
      <c r="T311" s="8" t="str">
        <f t="shared" ref="T311" si="192">IF(G311&gt;=O311,"OK","ERRO")</f>
        <v>OK</v>
      </c>
      <c r="U311" s="8" t="str">
        <f t="shared" ref="U311" si="193">IF(P311&lt;=H311,"OK","ERRO")</f>
        <v>OK</v>
      </c>
      <c r="V311" s="9">
        <f t="shared" ref="V311" si="194">IFERROR(P311/H311,"-")</f>
        <v>0</v>
      </c>
    </row>
    <row r="312" spans="1:22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25"/>
      <c r="O312" s="25"/>
      <c r="P312" s="25"/>
    </row>
    <row r="313" spans="1:22" x14ac:dyDescent="0.2">
      <c r="A313" s="33"/>
      <c r="B313" s="33"/>
      <c r="C313" s="33"/>
      <c r="D313" s="27"/>
      <c r="E313" s="26"/>
      <c r="F313" s="14" t="s">
        <v>324</v>
      </c>
      <c r="G313" s="44"/>
      <c r="H313" s="44">
        <v>1077511.1299999999</v>
      </c>
      <c r="I313" s="33"/>
      <c r="J313" s="33"/>
      <c r="K313" s="33"/>
      <c r="L313" s="27"/>
      <c r="M313" s="26"/>
      <c r="N313" s="15"/>
    </row>
    <row r="314" spans="1:22" x14ac:dyDescent="0.2">
      <c r="A314" s="33"/>
      <c r="B314" s="33"/>
      <c r="C314" s="33"/>
      <c r="D314" s="27"/>
      <c r="E314" s="26"/>
      <c r="F314" s="14" t="s">
        <v>325</v>
      </c>
      <c r="G314" s="44"/>
      <c r="H314" s="44">
        <v>281532.11</v>
      </c>
      <c r="I314" s="33"/>
      <c r="J314" s="33"/>
      <c r="K314" s="33"/>
      <c r="L314" s="27"/>
      <c r="M314" s="26"/>
      <c r="N314" s="15"/>
      <c r="O314" s="39"/>
      <c r="P314" s="39"/>
    </row>
    <row r="315" spans="1:22" ht="25.5" x14ac:dyDescent="0.2">
      <c r="A315" s="33"/>
      <c r="B315" s="33"/>
      <c r="C315" s="33"/>
      <c r="D315" s="27"/>
      <c r="E315" s="26"/>
      <c r="F315" s="14" t="s">
        <v>326</v>
      </c>
      <c r="G315" s="44"/>
      <c r="H315" s="44">
        <v>1359043.24</v>
      </c>
      <c r="I315" s="33"/>
      <c r="J315" s="33"/>
      <c r="K315" s="33"/>
      <c r="L315" s="27"/>
      <c r="M315" s="26"/>
      <c r="N315" s="15" t="s">
        <v>326</v>
      </c>
      <c r="O315" s="39">
        <f>SUM(P5,P7,P9,P24,P41,P49,P53,P66,P70,P89,P109,P114,P172,P241,P258,P283,P285,P291,P306,P309)</f>
        <v>0</v>
      </c>
      <c r="P315" s="39"/>
    </row>
    <row r="316" spans="1:22" x14ac:dyDescent="0.2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9"/>
      <c r="O316" s="29"/>
      <c r="P316" s="29"/>
    </row>
    <row r="317" spans="1:22" x14ac:dyDescent="0.2">
      <c r="A317" s="30" t="s">
        <v>327</v>
      </c>
      <c r="B317" s="31"/>
      <c r="C317" s="31"/>
      <c r="D317" s="31"/>
      <c r="E317" s="31"/>
      <c r="F317" s="31"/>
      <c r="G317" s="31"/>
      <c r="H317" s="31"/>
      <c r="I317" s="30" t="s">
        <v>327</v>
      </c>
      <c r="J317" s="31"/>
      <c r="K317" s="31"/>
      <c r="L317" s="31"/>
      <c r="M317" s="31"/>
      <c r="N317" s="31"/>
      <c r="O317" s="31"/>
      <c r="P317" s="31"/>
    </row>
  </sheetData>
  <sheetProtection algorithmName="SHA-512" hashValue="T/zELmiNS9ayC/sUpzKI+n5ZTBGj69H0oqHdWZimgr88JKfQYjkzUb/mBk6impqb8XiNr3Ymf3BTAyG28J5Sdg==" saltValue="6IXFID5uXIMGMXE8GfrvSA==" spinCount="100000" sheet="1" objects="1" scenarios="1"/>
  <protectedRanges>
    <protectedRange sqref="O6:O311" name="Intervalo2"/>
  </protectedRanges>
  <mergeCells count="17">
    <mergeCell ref="I317:P317"/>
    <mergeCell ref="Q3:V3"/>
    <mergeCell ref="I3:P3"/>
    <mergeCell ref="I313:K313"/>
    <mergeCell ref="O315:P315"/>
    <mergeCell ref="I314:K314"/>
    <mergeCell ref="O314:P314"/>
    <mergeCell ref="M1:N1"/>
    <mergeCell ref="M2:N2"/>
    <mergeCell ref="E1:F1"/>
    <mergeCell ref="E2:F2"/>
    <mergeCell ref="A315:C315"/>
    <mergeCell ref="I315:K315"/>
    <mergeCell ref="A317:H317"/>
    <mergeCell ref="A3:H3"/>
    <mergeCell ref="A313:C313"/>
    <mergeCell ref="A314:C314"/>
  </mergeCells>
  <conditionalFormatting sqref="V11:V12 V136:V139 V149:V159 V202:V207 V260 V293:V298 V304:V305 V6 V8 V39:V40 V43:V48 V50:V52 V55:V59 V76:V77 V79 V81 V97:V102 V104:V105 V141:V147 V209:V214 V225:V235 V255 V257 V287:V290 V307:V308 V14:V15 V17:V18 V20:V23 V26:V37 V61:V65 V68:V69 V72:V74 V83:V88 V91:V95 V107:V108 V111:V113 V116:V125 V128:V132 V161:V171 V174:V179 V181:V187 V189:V200 V216:V223 V237:V240 V243:V253 V262:V275 V277:V282 V284 V300:V302">
    <cfRule type="cellIs" dxfId="28" priority="30" operator="lessThan">
      <formula>0.75</formula>
    </cfRule>
  </conditionalFormatting>
  <conditionalFormatting sqref="V311">
    <cfRule type="cellIs" dxfId="27" priority="29" operator="lessThan">
      <formula>0.75</formula>
    </cfRule>
  </conditionalFormatting>
  <conditionalFormatting sqref="V127">
    <cfRule type="cellIs" dxfId="2" priority="3" operator="lessThan">
      <formula>0.75</formula>
    </cfRule>
  </conditionalFormatting>
  <conditionalFormatting sqref="V134">
    <cfRule type="cellIs" dxfId="1" priority="2" operator="lessThan">
      <formula>0.75</formula>
    </cfRule>
  </conditionalFormatting>
  <conditionalFormatting sqref="V310">
    <cfRule type="cellIs" dxfId="0" priority="1" operator="lessThan">
      <formula>0.75</formula>
    </cfRule>
  </conditionalFormatting>
  <pageMargins left="0.51181102362204722" right="0.51181102362204722" top="0.98425196850393704" bottom="0.98425196850393704" header="0.51181102362204722" footer="0.51181102362204722"/>
  <pageSetup paperSize="9" scale="66" fitToHeight="0" orientation="portrait" r:id="rId1"/>
  <headerFooter>
    <oddHeader>&amp;L &amp;CSesc-MG
CNPJ: 03.643.856/0001-73 &amp;R</oddHeader>
    <oddFooter>&amp;L &amp;CRua dos Tupinambás Andar - Centro - Belo Horizonte / MG
 / orcamentoeng5@sescmg.com.br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PROPOSTA</vt:lpstr>
      <vt:lpstr>'MODELO PROPOSTA'!Area_de_impressao</vt:lpstr>
      <vt:lpstr>'MODELO PROPOSTA'!Titulos_de_impressao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Jose Luis Vasco Malvino da Silva</cp:lastModifiedBy>
  <cp:revision>0</cp:revision>
  <dcterms:created xsi:type="dcterms:W3CDTF">2023-09-15T14:16:17Z</dcterms:created>
  <dcterms:modified xsi:type="dcterms:W3CDTF">2024-04-05T20:28:52Z</dcterms:modified>
  <cp:category/>
  <cp:contentStatus/>
</cp:coreProperties>
</file>